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5765" windowHeight="12615" activeTab="0"/>
  </bookViews>
  <sheets>
    <sheet name="приложение" sheetId="1" r:id="rId1"/>
  </sheets>
  <definedNames>
    <definedName name="_xlfn.AGGREGATE" hidden="1">#NAME?</definedName>
    <definedName name="_xlnm.Print_Titles" localSheetId="0">'приложение'!$7:$7</definedName>
    <definedName name="_xlnm.Print_Area" localSheetId="0">'приложение'!$A$1:$E$412</definedName>
  </definedNames>
  <calcPr fullCalcOnLoad="1"/>
</workbook>
</file>

<file path=xl/sharedStrings.xml><?xml version="1.0" encoding="utf-8"?>
<sst xmlns="http://schemas.openxmlformats.org/spreadsheetml/2006/main" count="820" uniqueCount="817">
  <si>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</si>
  <si>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</si>
  <si>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</si>
  <si>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</si>
  <si>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</si>
  <si>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</si>
  <si>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</si>
  <si>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</si>
  <si>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</si>
  <si>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</si>
  <si>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</si>
  <si>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</si>
  <si>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</si>
  <si>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</si>
  <si>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</si>
  <si>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</si>
  <si>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</si>
  <si>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</si>
  <si>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</si>
  <si>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</si>
  <si>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</si>
  <si>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</si>
  <si>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</si>
  <si>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</si>
  <si>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</si>
  <si>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</si>
  <si>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в сфере реабилитации и абилитации инвалидов</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</si>
  <si>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</si>
  <si>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</si>
  <si>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</si>
  <si>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</si>
  <si>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</si>
  <si>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</si>
  <si>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</si>
  <si>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</si>
  <si>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</si>
  <si>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</si>
  <si>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</si>
  <si>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перечисляемые бюджетам субъектов Российской Федерации на создание системы поддержки фермеров и развитие сельской кооперации</t>
  </si>
  <si>
    <t>Субвенции бюджетам бюджетной системы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</si>
  <si>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</si>
  <si>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</si>
  <si>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</si>
  <si>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</si>
  <si>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</si>
  <si>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</si>
  <si>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</si>
  <si>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</si>
  <si>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</si>
  <si>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</si>
  <si>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</si>
  <si>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</si>
  <si>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</si>
  <si>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</si>
  <si>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</si>
  <si>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</si>
  <si>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</si>
  <si>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</si>
  <si>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</si>
  <si>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</si>
  <si>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</si>
  <si>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</si>
  <si>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</si>
  <si>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</si>
  <si>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</si>
  <si>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Безвозмездные поступления от государственных (муниципальных) организаций</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</si>
  <si>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</si>
  <si>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</si>
  <si>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</si>
  <si>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</si>
  <si>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</si>
  <si>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</si>
  <si>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</si>
  <si>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</si>
  <si>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</si>
  <si>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</si>
  <si>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</si>
  <si>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</si>
  <si>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</si>
  <si>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</si>
  <si>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</si>
  <si>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</si>
  <si>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</si>
  <si>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</si>
  <si>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</si>
  <si>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</si>
  <si>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</si>
  <si>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</si>
  <si>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</si>
  <si>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</si>
  <si>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</si>
  <si>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</si>
  <si>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</si>
  <si>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</si>
  <si>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</si>
  <si>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</si>
  <si>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</si>
  <si>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</si>
  <si>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</si>
  <si>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</si>
  <si>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</si>
  <si>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</si>
  <si>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</si>
  <si>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</si>
  <si>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</si>
  <si>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</si>
  <si>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</si>
  <si>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</si>
  <si>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</si>
  <si>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</si>
  <si>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</si>
  <si>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</si>
  <si>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</si>
  <si>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</si>
  <si>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</si>
  <si>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</si>
  <si>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</si>
  <si>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</si>
  <si>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</si>
  <si>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</si>
  <si>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</si>
  <si>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</si>
  <si>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</si>
  <si>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</si>
  <si>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</si>
  <si>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</si>
  <si>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</si>
  <si>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</si>
  <si>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</si>
  <si>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</si>
  <si>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</si>
  <si>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</si>
  <si>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</si>
  <si>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</si>
  <si>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</si>
  <si>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</si>
  <si>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</si>
  <si>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</si>
  <si>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</si>
  <si>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</si>
  <si>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</si>
  <si>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</si>
  <si>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</si>
  <si>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</si>
  <si>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</si>
  <si>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</si>
  <si>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</si>
  <si>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</si>
  <si>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</si>
  <si>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</si>
  <si>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</si>
  <si>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</si>
  <si>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</si>
  <si>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</si>
  <si>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</si>
  <si>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</si>
  <si>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</si>
  <si>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</si>
  <si>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</si>
  <si>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</si>
  <si>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</si>
  <si>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</si>
  <si>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</si>
  <si>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</si>
  <si>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</si>
  <si>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</si>
  <si>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</si>
  <si>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</si>
  <si>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</si>
  <si>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</si>
  <si>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</si>
  <si>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</si>
  <si>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</si>
  <si>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</si>
  <si>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</si>
  <si>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</si>
  <si>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</si>
  <si>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</si>
  <si>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</si>
  <si>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</si>
  <si>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</si>
  <si>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</si>
  <si>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</si>
  <si>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</si>
  <si>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</si>
  <si>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</si>
  <si>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</si>
  <si>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</si>
  <si>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</si>
  <si>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</si>
  <si>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</si>
  <si>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</si>
  <si>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</si>
  <si>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</si>
  <si>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</si>
  <si>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</si>
  <si>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</si>
  <si>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</si>
  <si>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</si>
  <si>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</si>
  <si>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</si>
  <si>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</si>
  <si>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</si>
  <si>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</si>
  <si>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</si>
  <si>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</si>
  <si>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</si>
  <si>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Безвозмездные поступления от негосударственных организаций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</si>
  <si>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</si>
  <si>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</si>
  <si>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единой субвенции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</si>
  <si>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</si>
  <si>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</si>
  <si>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</si>
  <si>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</si>
  <si>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субъектов Российской Федерации</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</si>
  <si>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</si>
  <si>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субъектов Российской Федерации</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</si>
  <si>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</si>
  <si>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</si>
  <si>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</si>
  <si>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</si>
  <si>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</si>
  <si>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</si>
  <si>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</si>
  <si>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</si>
  <si>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</si>
  <si>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</si>
  <si>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</si>
  <si>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</si>
  <si>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</si>
  <si>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</si>
  <si>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</si>
  <si>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</si>
  <si>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</si>
  <si>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</si>
  <si>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</si>
  <si>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</si>
  <si>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</si>
  <si>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</si>
  <si>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</si>
  <si>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 за выдачу разрешения на выброс вредных (загрязняющих) веществ в атмосферный воздух</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</si>
  <si>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</si>
  <si>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</si>
  <si>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</si>
  <si>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водного законодательства</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</si>
  <si>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</si>
  <si>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</si>
  <si>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</si>
  <si>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развитие паллиативной медицинской помощи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</si>
  <si>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</si>
  <si>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</si>
  <si>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</si>
  <si>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</si>
  <si>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 xml:space="preserve">Приложение 1 </t>
  </si>
  <si>
    <t>(в рублях)</t>
  </si>
  <si>
    <t>Прогноз доходов
на 2019 год</t>
  </si>
  <si>
    <t>Процент исполнения к прогнозным параметрам доходов</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</si>
  <si>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</si>
  <si>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</si>
  <si>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</si>
  <si>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</si>
  <si>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</si>
  <si>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</si>
  <si>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</si>
  <si>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</si>
  <si>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</si>
  <si>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</si>
  <si>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</si>
  <si>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</si>
  <si>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</si>
  <si>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</si>
  <si>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</si>
  <si>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</si>
  <si>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</si>
  <si>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</si>
  <si>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</si>
  <si>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</si>
  <si>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</si>
  <si>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</si>
  <si>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</si>
  <si>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</si>
  <si>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</si>
  <si>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</si>
  <si>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</si>
  <si>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</si>
  <si>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</si>
  <si>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</si>
  <si>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</si>
  <si>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</si>
  <si>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</si>
  <si>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</si>
  <si>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</si>
  <si>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</si>
  <si>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</si>
  <si>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</si>
  <si>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</si>
  <si>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</si>
  <si>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</si>
  <si>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</si>
  <si>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</si>
  <si>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</si>
  <si>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</si>
  <si>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</si>
  <si>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</si>
  <si>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</si>
  <si>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</si>
  <si>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</si>
  <si>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</si>
  <si>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</si>
  <si>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</si>
  <si>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</si>
  <si>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000 1 08 07120 01 0000 110</t>
  </si>
  <si>
    <t>000 1 08 07130 01 0000 110</t>
  </si>
  <si>
    <t>000 1 08 07140 01 0000 110</t>
  </si>
  <si>
    <t>000 1 08 07141 01 0000 110</t>
  </si>
  <si>
    <t>000 1 08 07142 01 0000 110</t>
  </si>
  <si>
    <t>000 1 08 07170 01 0000 110</t>
  </si>
  <si>
    <t>000 1 08 07172 01 0000 110</t>
  </si>
  <si>
    <t>000 1 08 07260 01 0000 110</t>
  </si>
  <si>
    <t>000 1 08 07262 01 0000 110</t>
  </si>
  <si>
    <t>000 1 08 07282 01 0000 110</t>
  </si>
  <si>
    <t>000 1 08 07340 01 0000 110</t>
  </si>
  <si>
    <t>000 1 08 07380 01 0000 110</t>
  </si>
  <si>
    <t>000 1 08 07390 01 0000 110</t>
  </si>
  <si>
    <t>000 1 08 07400 01 0000 110</t>
  </si>
  <si>
    <t>000 1 11 00000 00 0000 000</t>
  </si>
  <si>
    <t>000 1 11 01000 00 0000 120</t>
  </si>
  <si>
    <t>000 1 11 01020 02 0000 120</t>
  </si>
  <si>
    <t>000 1 11 03000 00 0000 120</t>
  </si>
  <si>
    <t>000 1 11 03020 02 0000 120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</si>
  <si>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</si>
  <si>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</si>
  <si>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</si>
  <si>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</si>
  <si>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</si>
  <si>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</si>
  <si>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</si>
  <si>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</si>
  <si>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</si>
  <si>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</si>
  <si>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</si>
  <si>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</si>
  <si>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</si>
  <si>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</si>
  <si>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</si>
  <si>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</si>
  <si>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</si>
  <si>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</si>
  <si>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</si>
  <si>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</si>
  <si>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</si>
  <si>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</si>
  <si>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</si>
  <si>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</si>
  <si>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</si>
  <si>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</si>
  <si>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</si>
  <si>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</si>
  <si>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</si>
  <si>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</si>
  <si>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</si>
  <si>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</si>
  <si>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</si>
  <si>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</si>
  <si>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</si>
  <si>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</si>
  <si>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000 1 13 01500 00 0000 130</t>
  </si>
  <si>
    <t>000 1 13 01520 02 0000 130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</si>
  <si>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</si>
  <si>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</si>
  <si>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</si>
  <si>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</si>
  <si>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</si>
  <si>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</si>
  <si>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</si>
  <si>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</si>
  <si>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</si>
  <si>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</si>
  <si>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</si>
  <si>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</si>
  <si>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</si>
  <si>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</si>
  <si>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</si>
  <si>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</si>
  <si>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000 1 16 02000 00 0000 140</t>
  </si>
  <si>
    <t>000 1 16 02030 02 0000 140</t>
  </si>
  <si>
    <t>000 1 16 21000 00 0000 140</t>
  </si>
  <si>
    <t>000 1 16 21020 02 0000 140</t>
  </si>
  <si>
    <t>000 1 16 25000 00 0000 140</t>
  </si>
  <si>
    <t>000 1 16 25080 00 0000 140</t>
  </si>
  <si>
    <t>000 1 16 25082 02 0000 140</t>
  </si>
  <si>
    <t>000 1 16 26000 01 0000 140</t>
  </si>
  <si>
    <t>000 1 16 27000 01 0000 140</t>
  </si>
  <si>
    <t>000 1 16 30000 01 0000 140</t>
  </si>
  <si>
    <t>000 1 16 30012 01 0000 140</t>
  </si>
  <si>
    <t>000 1 16 30020 01 0000 140</t>
  </si>
  <si>
    <t>000 1 16 33000 00 0000 140</t>
  </si>
  <si>
    <t>000 1 16 33020 02 0000 140</t>
  </si>
  <si>
    <t>000 1 16 37000 00 0000 140</t>
  </si>
  <si>
    <t>000 1 16 37020 02 0000 140</t>
  </si>
  <si>
    <t>000 1 16 90000 00 0000 140</t>
  </si>
  <si>
    <t>000 1 16 90020 02 0000 140</t>
  </si>
  <si>
    <t>000 2 00 00000 00 0000 000</t>
  </si>
  <si>
    <t>000 2 02 00000 00 0000 000</t>
  </si>
  <si>
    <t>000 2 02 10000 00 0000 150</t>
  </si>
  <si>
    <t>000 2 02 15001 02 0000 150</t>
  </si>
  <si>
    <t>000 2 02 15009 02 0000 150</t>
  </si>
  <si>
    <t>000 2 02 20000 00 0000 150</t>
  </si>
  <si>
    <t>000 2 02 25016 02 0000 150</t>
  </si>
  <si>
    <t>000 2 02 25021 02 0000 150</t>
  </si>
  <si>
    <t>000 2 02 25027 02 0000 150</t>
  </si>
  <si>
    <t>000 2 02 25028 02 0000 150</t>
  </si>
  <si>
    <t>000 2 02 25066 02 0000 150</t>
  </si>
  <si>
    <t>000 2 02 25081 02 0000 150</t>
  </si>
  <si>
    <t>000 2 02 25082 02 0000 150</t>
  </si>
  <si>
    <t>000 2 02 25084 02 0000 150</t>
  </si>
  <si>
    <t>000 2 02 25086 02 0000 150</t>
  </si>
  <si>
    <t>000 2 02 25097 02 0000 150</t>
  </si>
  <si>
    <t>000 2 02 25114 02 0000 150</t>
  </si>
  <si>
    <t>000 2 02 25138 02 0000 150</t>
  </si>
  <si>
    <t>000 2 02 25170 02 0000 150</t>
  </si>
  <si>
    <t>000 2 02 25173 02 0000 150</t>
  </si>
  <si>
    <t>000 2 02 25187 02 0000 150</t>
  </si>
  <si>
    <t>000 2 02 25201 02 0000 150</t>
  </si>
  <si>
    <t>000 2 02 25202 02 0000 150</t>
  </si>
  <si>
    <t>000 2 02 25209 02 0000 150</t>
  </si>
  <si>
    <t>000 2 02 25228 02 0000 150</t>
  </si>
  <si>
    <t>000 2 02 25229 02 0000 150</t>
  </si>
  <si>
    <t>000 2 02 25232 02 0000 150</t>
  </si>
  <si>
    <t>000 2 02 25242 02 0000 150</t>
  </si>
  <si>
    <t>000 2 02 25243 02 0000 150</t>
  </si>
  <si>
    <t>000 2 02 25402 02 0000 150</t>
  </si>
  <si>
    <t>000 2 02 25462 02 0000 150</t>
  </si>
  <si>
    <t>000 2 02 25467 02 0000 150</t>
  </si>
  <si>
    <t>000 2 02 25495 02 0000 150</t>
  </si>
  <si>
    <t>000 2 02 25497 02 0000 150</t>
  </si>
  <si>
    <t>000 2 02 25514 02 0000 150</t>
  </si>
  <si>
    <t>000 2 02 25516 02 0000 150</t>
  </si>
  <si>
    <t>000 2 02 25517 02 0000 150</t>
  </si>
  <si>
    <t>000 2 02 25519 02 0000 150</t>
  </si>
  <si>
    <t>000 2 02 25520 02 0000 150</t>
  </si>
  <si>
    <t>000 2 02 25527 02 0000 150</t>
  </si>
  <si>
    <t>000 2 02 25541 02 0000 150</t>
  </si>
  <si>
    <t>000 2 02 25542 02 0000 150</t>
  </si>
  <si>
    <t>000 2 02 25543 02 0000 150</t>
  </si>
  <si>
    <t>000 2 02 25555 02 0000 150</t>
  </si>
  <si>
    <t>000 2 02 25567 02 0000 150</t>
  </si>
  <si>
    <t>000 2 02 25568 02 0000 150</t>
  </si>
  <si>
    <t>000 2 02 27111 02 0000 150</t>
  </si>
  <si>
    <t>000 2 02 27139 02 0000 150</t>
  </si>
  <si>
    <t>000 2 02 27567 02 0000 150</t>
  </si>
  <si>
    <t>000 2 02 30000 00 0000 150</t>
  </si>
  <si>
    <t>000 2 02 35118 02 0000 150</t>
  </si>
  <si>
    <t>000 2 02 35120 02 0000 150</t>
  </si>
  <si>
    <t>000 2 02 35128 02 0000 150</t>
  </si>
  <si>
    <t>000 2 02 35129 02 0000 150</t>
  </si>
  <si>
    <t>000 2 02 35134 02 0000 150</t>
  </si>
  <si>
    <t>000 2 02 35135 02 0000 150</t>
  </si>
  <si>
    <t>000 2 02 35137 02 0000 150</t>
  </si>
  <si>
    <t>000 2 02 35176 02 0000 150</t>
  </si>
  <si>
    <t>000 2 02 35220 02 0000 150</t>
  </si>
  <si>
    <t>000 2 02 35240 02 0000 150</t>
  </si>
  <si>
    <t>000 2 02 35250 02 0000 150</t>
  </si>
  <si>
    <t>000 2 02 35260 02 0000 150</t>
  </si>
  <si>
    <t>000 2 02 35270 02 0000 150</t>
  </si>
  <si>
    <t>000 2 02 35280 02 0000 150</t>
  </si>
  <si>
    <t>000 2 02 35290 02 0000 150</t>
  </si>
  <si>
    <t>000 2 02 35380 02 0000 150</t>
  </si>
  <si>
    <t>000 2 02 35429 02 0000 150</t>
  </si>
  <si>
    <t>000 2 02 35430 02 0000 150</t>
  </si>
  <si>
    <t>000 2 02 35432 02 0000 150</t>
  </si>
  <si>
    <t>000 2 02 35460 02 0000 150</t>
  </si>
  <si>
    <t>000 2 02 35573 02 0000 150</t>
  </si>
  <si>
    <t>000 2 02 35900 02 0000 150</t>
  </si>
  <si>
    <t>000 2 02 40000 00 0000 150</t>
  </si>
  <si>
    <t>000 2 02 43009 02 0000 150</t>
  </si>
  <si>
    <t>000 2 02 45141 02 0000 150</t>
  </si>
  <si>
    <t>000 2 02 45142 02 0000 150</t>
  </si>
  <si>
    <t>000 2 02 45159 02 0000 150</t>
  </si>
  <si>
    <t>000 2 02 45161 02 0000 150</t>
  </si>
  <si>
    <t>000 2 02 45190 02 0000 150</t>
  </si>
  <si>
    <t>000 2 02 45191 02 0000 150</t>
  </si>
  <si>
    <t>000 2 02 45192 02 0000 150</t>
  </si>
  <si>
    <t>000 2 02 45196 02 0000 150</t>
  </si>
  <si>
    <t>000 2 02 45216 02 0000 150</t>
  </si>
  <si>
    <t>000 2 02 45293 02 0000 150</t>
  </si>
  <si>
    <t>000 2 02 45294 02 0000 150</t>
  </si>
  <si>
    <t>000 2 02 45393 02 0000 150</t>
  </si>
  <si>
    <t>000 2 02 45433 02 0000 150</t>
  </si>
  <si>
    <t>000 2 02 45468 02 0000 150</t>
  </si>
  <si>
    <t>000 2 02 45480 02 0000 150</t>
  </si>
  <si>
    <t>000 2 03 00000 00 0000 000</t>
  </si>
  <si>
    <t>000 2 03 02040 02 0000 150</t>
  </si>
  <si>
    <t>000 2 04 00000 00 0000 000</t>
  </si>
  <si>
    <t>000 2 04 02040 02 0000 150</t>
  </si>
  <si>
    <t>000 2 19 00000 00 0000 000</t>
  </si>
  <si>
    <t>000 2 19 25021 02 0000 150</t>
  </si>
  <si>
    <t>000 2 19 25402 02 0000 150</t>
  </si>
  <si>
    <t>000 2 19 25520 02 0000 150</t>
  </si>
  <si>
    <t>000 2 19 25674 02 0000 150</t>
  </si>
  <si>
    <t>000 2 19 35120 02 0000 150</t>
  </si>
  <si>
    <t>000 2 19 35250 02 0000 150</t>
  </si>
  <si>
    <t>000 2 19 35290 02 0000 150</t>
  </si>
  <si>
    <t>000 2 19 35900 02 0000 150</t>
  </si>
  <si>
    <t>000 2 19 45633 02 0000 150</t>
  </si>
  <si>
    <t>000 2 19 45657 02 0000 150</t>
  </si>
  <si>
    <t>000 2 19 45673 02 0000 150</t>
  </si>
  <si>
    <t>000 2 19 45676 02 0000 150</t>
  </si>
  <si>
    <t>000 1 01 02050 01 0000 110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</si>
  <si>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</si>
  <si>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Акцизы по подакцизным товарам (продукции), производимым на территории Российской Федерации</t>
  </si>
  <si>
    <t xml:space="preserve"> 000 1 03 02000 01 0000 110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</si>
  <si>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</si>
  <si>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</si>
  <si>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</si>
  <si>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</si>
  <si>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</si>
  <si>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000 1 05 03000 01 0000 110</t>
  </si>
  <si>
    <t>000 1 05 03020 01 0000 110</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</si>
  <si>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</si>
  <si>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</si>
  <si>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</si>
  <si>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000 1 08 07280 01 0000 110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</si>
  <si>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</si>
  <si>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</si>
  <si>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</si>
  <si>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</si>
  <si>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</si>
  <si>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</si>
  <si>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</si>
  <si>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</si>
  <si>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Платежи за добычу других полезных ископаемых</t>
  </si>
  <si>
    <t>Отчисления на воспроизводство минерально-сырьевой базы</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</si>
  <si>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</si>
  <si>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</si>
  <si>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</si>
  <si>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</si>
  <si>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</si>
  <si>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</si>
  <si>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</si>
  <si>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</si>
  <si>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 xml:space="preserve"> 000 1 09 00000 00 0000 000</t>
  </si>
  <si>
    <t>000 1 09 01000 00 0000 110</t>
  </si>
  <si>
    <t>000 1 09 01020 04 0000 110</t>
  </si>
  <si>
    <t>000 1 09 01030 05 0000 110</t>
  </si>
  <si>
    <t xml:space="preserve"> 000 1 09 03000 00 0000 110</t>
  </si>
  <si>
    <t xml:space="preserve"> 000 1 0903020 00 0000 110</t>
  </si>
  <si>
    <t>000 1 09 03023 01 0000 110</t>
  </si>
  <si>
    <t xml:space="preserve"> 000 1 09 03025 01 0000 110</t>
  </si>
  <si>
    <t>000 1 09 03080 00 0000 110</t>
  </si>
  <si>
    <t>000 1 09 04010 02 0000 110</t>
  </si>
  <si>
    <t xml:space="preserve"> 000 1 09 04020 02 0000 110</t>
  </si>
  <si>
    <t xml:space="preserve"> 000 1 09 04030 01 0000 110</t>
  </si>
  <si>
    <t xml:space="preserve"> 000 1 09 06000 02 0000 110</t>
  </si>
  <si>
    <t xml:space="preserve"> 000 1 09 06010 02 0000 110</t>
  </si>
  <si>
    <t xml:space="preserve"> 000 1 09 11000 02 0000 110</t>
  </si>
  <si>
    <t xml:space="preserve"> 000 1 09 11010 02 0000 110</t>
  </si>
  <si>
    <t xml:space="preserve"> 000 1 09 11020 02 0000 110</t>
  </si>
  <si>
    <t>Налог с имущества, переходящего в порядке наследования или дарения</t>
  </si>
  <si>
    <t>000 1 09 04040 01 0000 110</t>
  </si>
  <si>
    <t>000 1 11 05026 00 0000 120</t>
  </si>
  <si>
    <t>000 1 11 05026 10 0000 120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</si>
  <si>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</si>
  <si>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</si>
  <si>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000 1 12 01042 01 0000 120</t>
  </si>
  <si>
    <t>000 1 12 01070 01 0000 120</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</si>
  <si>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</si>
  <si>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</si>
  <si>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</si>
  <si>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</si>
  <si>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</si>
  <si>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</si>
  <si>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</si>
  <si>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</si>
  <si>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</si>
  <si>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</si>
  <si>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</si>
  <si>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000 1 14 02020 02 0000 410</t>
  </si>
  <si>
    <t>000 1 14 02022 02 0000 410</t>
  </si>
  <si>
    <t>000 1 14 02023 02 0000 410</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</si>
  <si>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</si>
  <si>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</si>
  <si>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</si>
  <si>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</si>
  <si>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000 1 16 03000 00 0000 140</t>
  </si>
  <si>
    <t>000 1 16 03020 02 0000 140</t>
  </si>
  <si>
    <t>000 1 16 18000 00 0000 140</t>
  </si>
  <si>
    <t>000 1 16 18020 02 0000 140</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</si>
  <si>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</si>
  <si>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</si>
  <si>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</si>
  <si>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000 1 16 23000 00 0000 140</t>
  </si>
  <si>
    <t>000 1 16 23020 02 0000 140</t>
  </si>
  <si>
    <t>000 1 16 23022 02 0000 140</t>
  </si>
  <si>
    <t>000 1 16 25086 02 0000 140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</si>
  <si>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налагаемыми исполнительными органами государственной власти субъектов Российской Федерации</t>
  </si>
  <si>
    <t>000 1 16 30010 01 0000 140</t>
  </si>
  <si>
    <t xml:space="preserve">Денежные взыскания (штрафы) за нарушение правил перевозки крупногабаритных и тяжеловесных грузов по автомобильным дорогам общего пользования </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</si>
  <si>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</si>
  <si>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</si>
  <si>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</si>
  <si>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</si>
  <si>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</si>
  <si>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 xml:space="preserve"> 000 1 17 00000 00 0000 000</t>
  </si>
  <si>
    <t xml:space="preserve"> 000 1 17 01000 00 0000 180</t>
  </si>
  <si>
    <t xml:space="preserve"> 000 1 17 01020 02 0000 180</t>
  </si>
  <si>
    <t xml:space="preserve"> 000 1 17 05000 00 0000 180</t>
  </si>
  <si>
    <t xml:space="preserve"> 000 1 17 05020 02 0000 180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</si>
  <si>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</si>
  <si>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</si>
  <si>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</si>
  <si>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000 2 02 25016 00 0000 150</t>
  </si>
  <si>
    <t>Субсидии бюджетам на мероприятия федеральной целевой программы "Развитие водохозяйственного комплекса Российской Федерации в 2012 - 2020 годах"</t>
  </si>
  <si>
    <t>000 2 02 25021 00 0000 150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</si>
  <si>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</si>
  <si>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000 2 02 25027 00 0000 150</t>
  </si>
  <si>
    <t>Субсидии бюджетам на реализацию мероприятий государственной программы Российской Федерации "Доступная среда"</t>
  </si>
  <si>
    <t>000 2 02 25028 00 0000 150</t>
  </si>
  <si>
    <t>Субсидии бюджетам на поддержку региональных проектов в сфере информационных технологий</t>
  </si>
  <si>
    <t>000 2 02 25081 00 0000 150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</si>
  <si>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</si>
  <si>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</si>
  <si>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</si>
  <si>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</si>
  <si>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</si>
  <si>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000 2 02 25114 00 0000 150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</si>
  <si>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</si>
  <si>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000 2 02 25138 00 0000 150</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</si>
  <si>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</si>
  <si>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000 2 02 25170 00 0000 150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</si>
  <si>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</si>
  <si>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000 2 02 25173 00 0000 150</t>
  </si>
  <si>
    <t>Субсидии бюджетам на создание детских технопарков "Кванториум"</t>
  </si>
  <si>
    <t>000 2 02 25187 00 0000 150</t>
  </si>
  <si>
    <t>Субсидии бюджетам на поддержку образования для детей с ограниченными возможностями здоровья</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</si>
  <si>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</si>
  <si>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</si>
  <si>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</si>
  <si>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</si>
  <si>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000 2 02 25209 00 0000 150</t>
  </si>
  <si>
    <t>Субсидии бюджетам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</si>
  <si>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на оснащение объектов спортивной инфраструктуры спортивно-технологическим оборудованием</t>
  </si>
  <si>
    <t>000 2 02 25229 00 0000 150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</si>
  <si>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</si>
  <si>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000 2 02 25232 00 0000 150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</si>
  <si>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</si>
  <si>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000 2 02 25242 00 0000 150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</si>
  <si>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</si>
  <si>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</si>
  <si>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</si>
  <si>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</si>
  <si>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</si>
  <si>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000 2 02 25495 00 0000 150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</si>
  <si>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</si>
  <si>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000 2 02 25497 00 0000 150</t>
  </si>
  <si>
    <t>Субсидии бюджетам на реализацию мероприятий по обеспечению жильем молодых семей</t>
  </si>
  <si>
    <t>000 2 02 25514 00 0000 150</t>
  </si>
  <si>
    <t>Субсидии бюджетам на реализацию мероприятий в сфере реабилитации и абилитации инвалидов</t>
  </si>
  <si>
    <t>000 2 02 25516 00 0000 150</t>
  </si>
  <si>
    <t>Субсидии бюджетам на реализацию мероприятий по укреплению единства российской нации и этнокультурному развитию народов России</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</si>
  <si>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</si>
  <si>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</si>
  <si>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</si>
  <si>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</si>
  <si>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</si>
  <si>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</si>
  <si>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</si>
  <si>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</si>
  <si>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000 2 02 25555 00 0000 150</t>
  </si>
  <si>
    <t>Субсидии бюджетам на реализацию программ формирования современной городской среды</t>
  </si>
  <si>
    <t>000 2 02 25567 00 0000 150</t>
  </si>
  <si>
    <t>Субсидии бюджетам на обеспечение устойчивого развития сельских территорий</t>
  </si>
  <si>
    <t>000 2 02 27139 00 0000 150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</si>
  <si>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</si>
  <si>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000 2 02 27567 00 0000 150</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</si>
  <si>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</si>
  <si>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000 2 02 35118 00 0000 150</t>
  </si>
  <si>
    <t>Субвенции бюджетам на осуществление первичного воинского учета на территориях, где отсутствуют военные комиссариаты</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</si>
  <si>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</si>
  <si>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</si>
  <si>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000 2 02 35134 00 0000 150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</si>
  <si>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</si>
  <si>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</si>
  <si>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</si>
  <si>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000 2 02 35137 00 0000 150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</si>
  <si>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</si>
  <si>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</si>
  <si>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</si>
  <si>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</si>
  <si>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</si>
  <si>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</si>
  <si>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</si>
  <si>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000 2 02 35250 00 0000 150</t>
  </si>
  <si>
    <t>Субвенции бюджетам на оплату жилищно-коммунальных услуг отдельным категориям граждан</t>
  </si>
  <si>
    <t>000 2 02 35260 00 0000 150</t>
  </si>
  <si>
    <t>Субвенции бюджетам на выплату единовременного пособия при всех формах устройства детей, лишенных родительского попечения, в семью</t>
  </si>
  <si>
    <t>000 2 02 35270 00 0000 150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</si>
  <si>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</si>
  <si>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000 2 02 35280 00 0000 150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</si>
  <si>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</si>
  <si>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000 2 02 35380 00 0000 150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</si>
  <si>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</si>
  <si>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000 2 02 35429 00 0000 150</t>
  </si>
  <si>
    <t>Субвенции бюджетам на увеличение площади лесовосстановления</t>
  </si>
  <si>
    <t>000 2 02 35430 00 0000 150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</si>
  <si>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</si>
  <si>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</si>
  <si>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</si>
  <si>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</si>
  <si>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</si>
  <si>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000 2 02 35573 00 0000 150</t>
  </si>
  <si>
    <t>Субвенции бюджетам на осуществление ежемесячной выплаты в связи с рождением (усыновлением) первого ребенка</t>
  </si>
  <si>
    <t>000 2 02 45159 00 0000 150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</si>
  <si>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</si>
  <si>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</si>
  <si>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</si>
  <si>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000 2 02 45191 00 0000 150</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</si>
  <si>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</si>
  <si>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</si>
  <si>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</si>
  <si>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000 2 02 45196 00 0000 150</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</si>
  <si>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</si>
  <si>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000 2 02 45216 00 0000 150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</si>
  <si>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</si>
  <si>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000 2 02 45293 00 0000 150</t>
  </si>
  <si>
    <t>Межбюджетные трансферты, передаваемые бюджетам на приобретение автотранспорта</t>
  </si>
  <si>
    <t>000 2 02 45294 00 0000 150</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</si>
  <si>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</si>
  <si>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000 2 02 45393 00 0000 150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</si>
  <si>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</si>
  <si>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</si>
  <si>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</si>
  <si>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</si>
  <si>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</si>
  <si>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000 2 02 45480 00 0000 150</t>
  </si>
  <si>
    <t>Межбюджетные трансферты, перечисляемые бюджетам на создание системы поддержки фермеров и развитие сельской кооперации</t>
  </si>
  <si>
    <t>Безвозмездные поступления от государственных (муниципальных) организаций в бюджеты субъектов Российской Федерации</t>
  </si>
  <si>
    <t>000 2 03 02030 02 0000 150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</si>
  <si>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</si>
  <si>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000 2 04 02000 02 0000 150</t>
  </si>
  <si>
    <t>Безвозмездные поступления от негосударственных организаций в бюджеты субъектов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</si>
  <si>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</si>
  <si>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</si>
  <si>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</si>
  <si>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</si>
  <si>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</si>
  <si>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</si>
  <si>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</si>
  <si>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</si>
  <si>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</si>
  <si>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</si>
  <si>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</si>
  <si>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</si>
  <si>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</si>
  <si>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</si>
  <si>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</si>
  <si>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</si>
  <si>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000 2 18 25520 02 0000 150</t>
  </si>
  <si>
    <t>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t>
  </si>
  <si>
    <t>000 2 18 35120 02 0000 150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</si>
  <si>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</si>
  <si>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</si>
  <si>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</si>
  <si>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</si>
  <si>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</si>
  <si>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000 2 19 25018 02 0000 150</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</si>
  <si>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</si>
  <si>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000 2 19 25043 02 0000 150</t>
  </si>
  <si>
    <t>000 2 19 25053 02 0000 150</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</si>
  <si>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</si>
  <si>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</si>
  <si>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000 2 19 25054 02 0000 150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</si>
  <si>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</si>
  <si>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000 2 19 25064 02 0000 150</t>
  </si>
  <si>
    <t>000 2 19 25084 02 0000 150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</si>
  <si>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</si>
  <si>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000 2 19 25462 02 0000 150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</si>
  <si>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</si>
  <si>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000 2 19 25541 02 0000 150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</si>
  <si>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</si>
  <si>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000 2 19 25542 02 0000 150</t>
  </si>
  <si>
    <t>Возврат остатков субсидий на повышение продуктивности в молочном скотоводстве из бюджетов субъектов Российской Федерации</t>
  </si>
  <si>
    <t>000 2 19 25543 02 0000 150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</si>
  <si>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</si>
  <si>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000 2 19 25567 02 0000 150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</si>
  <si>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</si>
  <si>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</si>
  <si>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</si>
  <si>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</si>
  <si>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</si>
  <si>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</si>
  <si>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соотсветствии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</si>
  <si>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000 2 19 45612 02 0000 150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</si>
  <si>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</si>
  <si>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межбюджетных трансфертов прошлых лет за счет средств резервного фонда Президента Российской Федерации на капитальный ремонт зданий из бюджетов субъектов Российской Федерации</t>
  </si>
  <si>
    <t>000 2 19 51360 02 0000 150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</si>
  <si>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</si>
  <si>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</si>
  <si>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Кассовое исполнение
за 1 полугодие
2019 года</t>
  </si>
  <si>
    <t>000 1 08 07310 01 0000 110</t>
  </si>
  <si>
    <t>Государственная пошлина за повторную выдачу свидетельства о постановке на учет в налоговом органе</t>
  </si>
  <si>
    <t>000 1 09 04000 00 0000 110</t>
  </si>
  <si>
    <t>000 1 09 03083 02 0000 110</t>
  </si>
  <si>
    <t>Налоги на имущество</t>
  </si>
  <si>
    <t>000 1 18 00000 00 0000 000</t>
  </si>
  <si>
    <t>000 1 18 02000 00 0000 150</t>
  </si>
  <si>
    <t>000 1 18 02200 02 0000 150</t>
  </si>
  <si>
    <t>ПОСТУПЛЕНИЯ (ПЕРЕЧИСЛЕНИЯ) ПО УРЕГУЛИРОВАНИЮ РАСЧЕТОЙ МЕЖДУ БЮДЖЕТАМИ БЮДЖЕТНОЙ СИСТЕМЫ РОССИЙСКОЙ ФЕДЕРАЦИИ</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</si>
  <si>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</si>
  <si>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</si>
  <si>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000 2 19 25382 02 0000 150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</si>
  <si>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</si>
  <si>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к постановлению Правительства</t>
  </si>
  <si>
    <t>Брянской области</t>
  </si>
  <si>
    <t>Доходы областного бюджета за первое полугодие 2019 года</t>
  </si>
  <si>
    <t>от 29 июля 2019 года № 329-п</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</si>
</sst>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9">
    <font>
      <sz val="11"/>
      <color theme="1"/>
      <name val="Calibri"/>
      <family val="2"/>
    </font>
    <font>
      <sz val="11"/>
      <color indexed="8"/>
      <name val="Calibri"/>
      <family val="2"/>
    </font>
    <font>
      <sz val="10"/>
      <name val="Arial"/>
      <family val="2"/>
    </font>
    <font>
      <sz val="10"/>
      <name val="Helv"/>
      <family val="0"/>
    </font>
    <font>
      <sz val="12"/>
      <name val="Times New Roman"/>
      <family val="1"/>
    </font>
    <font>
      <b/>
      <sz val="12"/>
      <name val="Times New Roman"/>
      <family val="1"/>
    </font>
    <font>
      <b/>
      <sz val="15"/>
      <name val="Times New Roman"/>
      <family val="1"/>
    </font>
    <font>
      <sz val="11"/>
      <color indexed="9"/>
      <name val="Calibri"/>
      <family val="2"/>
    </font>
    <font>
      <sz val="10"/>
      <color indexed="8"/>
      <name val="Arial Cyr"/>
      <family val="0"/>
    </font>
    <font>
      <sz val="8"/>
      <color indexed="8"/>
      <name val="Arial"/>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7"/>
      <name val="Calibri"/>
      <family val="2"/>
    </font>
    <font>
      <b/>
      <sz val="13"/>
      <color indexed="57"/>
      <name val="Calibri"/>
      <family val="2"/>
    </font>
    <font>
      <b/>
      <sz val="11"/>
      <color indexed="57"/>
      <name val="Calibri"/>
      <family val="2"/>
    </font>
    <font>
      <b/>
      <sz val="11"/>
      <color indexed="8"/>
      <name val="Calibri"/>
      <family val="2"/>
    </font>
    <font>
      <b/>
      <sz val="11"/>
      <color indexed="9"/>
      <name val="Calibri"/>
      <family val="2"/>
    </font>
    <font>
      <b/>
      <sz val="18"/>
      <color indexed="57"/>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0"/>
      <name val="Calibri"/>
      <family val="2"/>
    </font>
    <font>
      <sz val="10"/>
      <color rgb="FF000000"/>
      <name val="Arial Cyr"/>
      <family val="0"/>
    </font>
    <font>
      <sz val="8"/>
      <color rgb="FF000000"/>
      <name val="Arial"/>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
      <left/>
      <right/>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1" fontId="29" fillId="0" borderId="1">
      <alignment horizontal="center" vertical="top" shrinkToFit="1"/>
      <protection/>
    </xf>
    <xf numFmtId="0" fontId="30" fillId="0" borderId="2">
      <alignment horizontal="left" wrapText="1" indent="2"/>
      <protection/>
    </xf>
    <xf numFmtId="49" fontId="29" fillId="0" borderId="1">
      <alignment horizontal="left" vertical="top" wrapText="1"/>
      <protection/>
    </xf>
    <xf numFmtId="4" fontId="29" fillId="0" borderId="1">
      <alignment horizontal="right" vertical="top" shrinkToFit="1"/>
      <protection/>
    </xf>
    <xf numFmtId="49" fontId="30" fillId="0" borderId="1">
      <alignment horizontal="center"/>
      <protection/>
    </xf>
    <xf numFmtId="4" fontId="31" fillId="20" borderId="1">
      <alignment horizontal="right" vertical="top" shrinkToFit="1"/>
      <protection/>
    </xf>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2" fillId="27" borderId="3" applyNumberFormat="0" applyAlignment="0" applyProtection="0"/>
    <xf numFmtId="0" fontId="33" fillId="28" borderId="4" applyNumberFormat="0" applyAlignment="0" applyProtection="0"/>
    <xf numFmtId="0" fontId="34" fillId="2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0" borderId="0">
      <alignment/>
      <protection/>
    </xf>
    <xf numFmtId="0" fontId="2" fillId="0" borderId="0">
      <alignment/>
      <protection/>
    </xf>
    <xf numFmtId="0" fontId="42" fillId="31" borderId="0" applyNumberFormat="0" applyBorder="0" applyAlignment="0" applyProtection="0"/>
    <xf numFmtId="0" fontId="43"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4" fillId="0" borderId="11" applyNumberFormat="0" applyFill="0" applyAlignment="0" applyProtection="0"/>
    <xf numFmtId="0" fontId="3" fillId="0" borderId="0">
      <alignment/>
      <protection/>
    </xf>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46" fillId="33" borderId="0" applyNumberFormat="0" applyBorder="0" applyAlignment="0" applyProtection="0"/>
  </cellStyleXfs>
  <cellXfs count="27">
    <xf numFmtId="0" fontId="0" fillId="0" borderId="0" xfId="0" applyFont="1" applyAlignment="1">
      <alignment/>
    </xf>
    <xf numFmtId="4" fontId="4" fillId="0" borderId="12" xfId="0" applyNumberFormat="1" applyFont="1" applyFill="1" applyBorder="1" applyAlignment="1">
      <alignment horizontal="center" vertical="center" wrapText="1"/>
    </xf>
    <xf numFmtId="0" fontId="4" fillId="0" borderId="13" xfId="0" applyNumberFormat="1" applyFont="1" applyFill="1" applyBorder="1" applyAlignment="1" quotePrefix="1">
      <alignment horizontal="center" vertical="center" wrapText="1"/>
    </xf>
    <xf numFmtId="0" fontId="4" fillId="0" borderId="13" xfId="0" applyNumberFormat="1" applyFont="1" applyFill="1" applyBorder="1" applyAlignment="1">
      <alignment horizontal="left" vertical="center" wrapText="1"/>
    </xf>
    <xf numFmtId="0" fontId="4" fillId="0" borderId="13" xfId="59" applyNumberFormat="1" applyFont="1" applyFill="1" applyBorder="1" applyAlignment="1" quotePrefix="1">
      <alignment horizontal="center" vertical="center" wrapText="1"/>
      <protection/>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3"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0" fontId="4" fillId="0" borderId="0" xfId="0" applyFont="1" applyFill="1" applyAlignment="1">
      <alignment horizontal="right" vertical="center" wrapText="1"/>
    </xf>
    <xf numFmtId="0" fontId="4" fillId="0" borderId="0" xfId="0" applyFont="1" applyFill="1" applyBorder="1" applyAlignment="1">
      <alignment horizontal="justify" vertical="center" wrapText="1"/>
    </xf>
    <xf numFmtId="4" fontId="5" fillId="0" borderId="13" xfId="0" applyNumberFormat="1" applyFont="1" applyFill="1" applyBorder="1" applyAlignment="1">
      <alignment horizontal="right" vertical="center" wrapText="1"/>
    </xf>
    <xf numFmtId="4" fontId="4" fillId="0" borderId="13" xfId="0" applyNumberFormat="1" applyFont="1" applyFill="1" applyBorder="1" applyAlignment="1">
      <alignment horizontal="right" vertical="center" wrapText="1"/>
    </xf>
    <xf numFmtId="0" fontId="47" fillId="0" borderId="13" xfId="34" applyNumberFormat="1" applyFont="1" applyFill="1" applyBorder="1" applyAlignment="1" applyProtection="1">
      <alignment horizontal="left" vertical="center" wrapText="1"/>
      <protection/>
    </xf>
    <xf numFmtId="0" fontId="48" fillId="0" borderId="13" xfId="34" applyNumberFormat="1" applyFont="1" applyFill="1" applyBorder="1" applyAlignment="1" applyProtection="1">
      <alignment horizontal="left" vertical="center" wrapText="1"/>
      <protection/>
    </xf>
    <xf numFmtId="164" fontId="4" fillId="0" borderId="13" xfId="0" applyNumberFormat="1" applyFont="1" applyFill="1" applyBorder="1" applyAlignment="1">
      <alignment horizontal="right" vertical="center" wrapText="1"/>
    </xf>
    <xf numFmtId="164" fontId="5" fillId="0" borderId="13" xfId="0" applyNumberFormat="1" applyFont="1" applyFill="1" applyBorder="1" applyAlignment="1">
      <alignment horizontal="right" vertical="center" wrapText="1"/>
    </xf>
    <xf numFmtId="0" fontId="5" fillId="0" borderId="13" xfId="0" applyNumberFormat="1" applyFont="1" applyFill="1" applyBorder="1" applyAlignment="1" quotePrefix="1">
      <alignment horizontal="center" vertical="center" wrapText="1"/>
    </xf>
    <xf numFmtId="0" fontId="5" fillId="0" borderId="13" xfId="0" applyNumberFormat="1"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16" xfId="0" applyFont="1" applyFill="1" applyBorder="1" applyAlignment="1">
      <alignment horizontal="right" vertical="center" wrapText="1"/>
    </xf>
    <xf numFmtId="4" fontId="4" fillId="0" borderId="0" xfId="0" applyNumberFormat="1" applyFont="1" applyFill="1" applyAlignment="1">
      <alignment horizontal="left" vertical="center" wrapText="1"/>
    </xf>
    <xf numFmtId="0" fontId="6" fillId="0" borderId="0" xfId="0" applyFont="1" applyFill="1" applyAlignment="1">
      <alignment horizontal="center" vertical="center" wrapText="1"/>
    </xf>
    <xf numFmtId="4" fontId="4" fillId="0" borderId="0" xfId="0" applyNumberFormat="1" applyFont="1" applyFill="1" applyAlignment="1">
      <alignment horizontal="center"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6" xfId="33"/>
    <cellStyle name="xl34" xfId="34"/>
    <cellStyle name="xl38" xfId="35"/>
    <cellStyle name="xl42" xfId="36"/>
    <cellStyle name="xl52" xfId="37"/>
    <cellStyle name="xl63"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 3" xfId="59"/>
    <cellStyle name="Плохой" xfId="60"/>
    <cellStyle name="Пояснение" xfId="61"/>
    <cellStyle name="Примечание" xfId="62"/>
    <cellStyle name="Percent" xfId="63"/>
    <cellStyle name="Связанная ячейка" xfId="64"/>
    <cellStyle name="Стиль 1" xfId="65"/>
    <cellStyle name="Текст предупреждения" xfId="66"/>
    <cellStyle name="Comma" xfId="67"/>
    <cellStyle name="Comma [0]" xfId="68"/>
    <cellStyle name="Финансовый 2" xfId="69"/>
    <cellStyle name="Хороший"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21"/>
  <sheetViews>
    <sheetView showGridLines="0" tabSelected="1" view="pageBreakPreview" zoomScaleNormal="70" zoomScaleSheetLayoutView="100" zoomScalePageLayoutView="0" workbookViewId="0" topLeftCell="A1">
      <pane ySplit="7" topLeftCell="A8" activePane="bottomLeft" state="frozen"/>
      <selection pane="topLeft" activeCell="A1" sqref="A1"/>
      <selection pane="bottomLeft" activeCell="A5" sqref="A5:E5"/>
    </sheetView>
  </sheetViews>
  <sheetFormatPr defaultColWidth="9.140625" defaultRowHeight="15" outlineLevelCol="1"/>
  <cols>
    <col min="1" max="1" width="27.8515625" style="5" customWidth="1"/>
    <col min="2" max="2" width="83.8515625" style="5" customWidth="1"/>
    <col min="3" max="3" width="18.8515625" style="6" customWidth="1"/>
    <col min="4" max="4" width="18.8515625" style="5" customWidth="1" outlineLevel="1"/>
    <col min="5" max="5" width="14.00390625" style="5" customWidth="1" outlineLevel="1"/>
    <col min="6" max="6" width="15.28125" style="5" customWidth="1"/>
    <col min="7" max="218" width="9.140625" style="5" customWidth="1"/>
    <col min="219" max="220" width="12.28125" style="5" customWidth="1"/>
    <col min="221" max="221" width="13.421875" style="5" customWidth="1"/>
    <col min="222" max="222" width="59.140625" style="5" customWidth="1"/>
    <col min="223" max="223" width="18.140625" style="5" customWidth="1"/>
    <col min="224" max="224" width="32.140625" style="5" customWidth="1"/>
    <col min="225" max="225" width="86.7109375" style="5" customWidth="1"/>
    <col min="226" max="234" width="23.140625" style="5" customWidth="1"/>
    <col min="235" max="235" width="91.421875" style="5" customWidth="1"/>
    <col min="236" max="241" width="19.140625" style="5" customWidth="1"/>
    <col min="242" max="16384" width="9.140625" style="5" customWidth="1"/>
  </cols>
  <sheetData>
    <row r="1" spans="3:5" ht="15.75">
      <c r="C1" s="26" t="s">
        <v>254</v>
      </c>
      <c r="D1" s="26"/>
      <c r="E1" s="9"/>
    </row>
    <row r="2" spans="3:5" ht="15.75" customHeight="1">
      <c r="C2" s="24" t="s">
        <v>813</v>
      </c>
      <c r="D2" s="24"/>
      <c r="E2" s="9"/>
    </row>
    <row r="3" spans="3:5" ht="15.75">
      <c r="C3" s="24" t="s">
        <v>814</v>
      </c>
      <c r="D3" s="24"/>
      <c r="E3" s="24"/>
    </row>
    <row r="4" spans="3:5" ht="15.75">
      <c r="C4" s="24" t="s">
        <v>816</v>
      </c>
      <c r="D4" s="24"/>
      <c r="E4" s="24"/>
    </row>
    <row r="5" spans="1:5" ht="23.25" customHeight="1">
      <c r="A5" s="25" t="s">
        <v>815</v>
      </c>
      <c r="B5" s="25"/>
      <c r="C5" s="25"/>
      <c r="D5" s="25"/>
      <c r="E5" s="25"/>
    </row>
    <row r="6" spans="1:5" ht="17.25" customHeight="1">
      <c r="A6" s="23" t="s">
        <v>255</v>
      </c>
      <c r="B6" s="23"/>
      <c r="C6" s="23"/>
      <c r="D6" s="23"/>
      <c r="E6" s="23"/>
    </row>
    <row r="7" spans="1:5" ht="81" customHeight="1">
      <c r="A7" s="7" t="s">
        <v>69</v>
      </c>
      <c r="B7" s="7" t="s">
        <v>70</v>
      </c>
      <c r="C7" s="1" t="s">
        <v>256</v>
      </c>
      <c r="D7" s="1" t="s">
        <v>799</v>
      </c>
      <c r="E7" s="1" t="s">
        <v>257</v>
      </c>
    </row>
    <row r="8" spans="1:5" ht="15.75">
      <c r="A8" s="19" t="s">
        <v>258</v>
      </c>
      <c r="B8" s="20" t="s">
        <v>71</v>
      </c>
      <c r="C8" s="13">
        <f>C9+C20+C35+C46+C54+C60+C85+C105+C125+C144+C160+C170+C173</f>
        <v>28065198400</v>
      </c>
      <c r="D8" s="13">
        <f>D9+D20+D35+D46+D54+D60+D85+D105+D125+D144+D160+D170+D173+D201+D206</f>
        <v>13737537243.390003</v>
      </c>
      <c r="E8" s="18">
        <f>D8/C8*100</f>
        <v>48.948655368814364</v>
      </c>
    </row>
    <row r="9" spans="1:5" ht="15.75">
      <c r="A9" s="19" t="s">
        <v>259</v>
      </c>
      <c r="B9" s="20" t="s">
        <v>72</v>
      </c>
      <c r="C9" s="13">
        <f>C10+C14</f>
        <v>16891036000</v>
      </c>
      <c r="D9" s="13">
        <f>D10+D14</f>
        <v>8102141371.82</v>
      </c>
      <c r="E9" s="18">
        <f aca="true" t="shared" si="0" ref="E9:E71">D9/C9*100</f>
        <v>47.96710735694364</v>
      </c>
    </row>
    <row r="10" spans="1:5" ht="15.75">
      <c r="A10" s="2" t="s">
        <v>260</v>
      </c>
      <c r="B10" s="3" t="s">
        <v>73</v>
      </c>
      <c r="C10" s="14">
        <f>C11</f>
        <v>6369393000</v>
      </c>
      <c r="D10" s="14">
        <f>D11</f>
        <v>3147078371</v>
      </c>
      <c r="E10" s="17">
        <f t="shared" si="0"/>
        <v>49.409392245069505</v>
      </c>
    </row>
    <row r="11" spans="1:5" ht="31.5">
      <c r="A11" s="2" t="s">
        <v>261</v>
      </c>
      <c r="B11" s="3" t="s">
        <v>74</v>
      </c>
      <c r="C11" s="14">
        <f>C12+C13</f>
        <v>6369393000</v>
      </c>
      <c r="D11" s="14">
        <f>D12+D13</f>
        <v>3147078371</v>
      </c>
      <c r="E11" s="17">
        <f t="shared" si="0"/>
        <v>49.409392245069505</v>
      </c>
    </row>
    <row r="12" spans="1:5" ht="32.25" customHeight="1">
      <c r="A12" s="2" t="s">
        <v>262</v>
      </c>
      <c r="B12" s="3" t="s">
        <v>75</v>
      </c>
      <c r="C12" s="14">
        <v>5524393000</v>
      </c>
      <c r="D12" s="14">
        <v>2610520854.15</v>
      </c>
      <c r="E12" s="17">
        <f t="shared" si="0"/>
        <v>47.254437802487985</v>
      </c>
    </row>
    <row r="13" spans="1:5" ht="31.5">
      <c r="A13" s="2" t="s">
        <v>263</v>
      </c>
      <c r="B13" s="3" t="s">
        <v>76</v>
      </c>
      <c r="C13" s="14">
        <v>845000000</v>
      </c>
      <c r="D13" s="14">
        <v>536557516.85</v>
      </c>
      <c r="E13" s="17">
        <f t="shared" si="0"/>
        <v>63.497930988165685</v>
      </c>
    </row>
    <row r="14" spans="1:5" ht="15.75">
      <c r="A14" s="2" t="s">
        <v>264</v>
      </c>
      <c r="B14" s="3" t="s">
        <v>77</v>
      </c>
      <c r="C14" s="14">
        <f>SUM(C15:C18)</f>
        <v>10521643000</v>
      </c>
      <c r="D14" s="14">
        <f>SUM(D15:D19)</f>
        <v>4955063000.82</v>
      </c>
      <c r="E14" s="17">
        <f t="shared" si="0"/>
        <v>47.09400424268339</v>
      </c>
    </row>
    <row r="15" spans="1:5" ht="63">
      <c r="A15" s="2" t="s">
        <v>265</v>
      </c>
      <c r="B15" s="3" t="s">
        <v>78</v>
      </c>
      <c r="C15" s="14">
        <v>10181230000</v>
      </c>
      <c r="D15" s="14">
        <v>4817437053.5</v>
      </c>
      <c r="E15" s="17">
        <f t="shared" si="0"/>
        <v>47.316847311179494</v>
      </c>
    </row>
    <row r="16" spans="1:5" ht="94.5">
      <c r="A16" s="2" t="s">
        <v>266</v>
      </c>
      <c r="B16" s="3" t="s">
        <v>79</v>
      </c>
      <c r="C16" s="14">
        <v>125307000</v>
      </c>
      <c r="D16" s="14">
        <v>30963909.91</v>
      </c>
      <c r="E16" s="17">
        <f t="shared" si="0"/>
        <v>24.710439089595955</v>
      </c>
    </row>
    <row r="17" spans="1:5" ht="31.5">
      <c r="A17" s="2" t="s">
        <v>267</v>
      </c>
      <c r="B17" s="3" t="s">
        <v>239</v>
      </c>
      <c r="C17" s="14">
        <v>135750000</v>
      </c>
      <c r="D17" s="14">
        <v>67627922.38</v>
      </c>
      <c r="E17" s="17">
        <f t="shared" si="0"/>
        <v>49.81799070349908</v>
      </c>
    </row>
    <row r="18" spans="1:5" ht="65.25" customHeight="1">
      <c r="A18" s="2" t="s">
        <v>268</v>
      </c>
      <c r="B18" s="3" t="s">
        <v>240</v>
      </c>
      <c r="C18" s="14">
        <v>79356000</v>
      </c>
      <c r="D18" s="14">
        <v>39023732.62</v>
      </c>
      <c r="E18" s="17">
        <f t="shared" si="0"/>
        <v>49.17552878169262</v>
      </c>
    </row>
    <row r="19" spans="1:5" ht="47.25">
      <c r="A19" s="2" t="s">
        <v>509</v>
      </c>
      <c r="B19" s="3" t="s">
        <v>510</v>
      </c>
      <c r="C19" s="14">
        <v>0</v>
      </c>
      <c r="D19" s="14">
        <v>10382.41</v>
      </c>
      <c r="E19" s="17"/>
    </row>
    <row r="20" spans="1:5" ht="31.5">
      <c r="A20" s="19" t="s">
        <v>269</v>
      </c>
      <c r="B20" s="20" t="s">
        <v>80</v>
      </c>
      <c r="C20" s="13">
        <f>C21</f>
        <v>4348197400</v>
      </c>
      <c r="D20" s="13">
        <f>D22+D23+D24+D27+D29+D31+D33</f>
        <v>2187595061.19</v>
      </c>
      <c r="E20" s="18">
        <f t="shared" si="0"/>
        <v>50.31038979946035</v>
      </c>
    </row>
    <row r="21" spans="1:5" ht="31.5">
      <c r="A21" s="2" t="s">
        <v>512</v>
      </c>
      <c r="B21" s="15" t="s">
        <v>511</v>
      </c>
      <c r="C21" s="14">
        <f>C22+C23+C24+C27+C29+C31+C33</f>
        <v>4348197400</v>
      </c>
      <c r="D21" s="14">
        <f>D22+D23+D24+D27+D29+D31+D33</f>
        <v>2187595061.19</v>
      </c>
      <c r="E21" s="17">
        <f t="shared" si="0"/>
        <v>50.31038979946035</v>
      </c>
    </row>
    <row r="22" spans="1:5" ht="15.75">
      <c r="A22" s="2" t="s">
        <v>270</v>
      </c>
      <c r="B22" s="3" t="s">
        <v>81</v>
      </c>
      <c r="C22" s="14">
        <v>570411000</v>
      </c>
      <c r="D22" s="14">
        <v>257750013</v>
      </c>
      <c r="E22" s="17">
        <f t="shared" si="0"/>
        <v>45.18671852401163</v>
      </c>
    </row>
    <row r="23" spans="1:5" ht="31.5">
      <c r="A23" s="2" t="s">
        <v>271</v>
      </c>
      <c r="B23" s="3" t="s">
        <v>82</v>
      </c>
      <c r="C23" s="14">
        <v>114996000</v>
      </c>
      <c r="D23" s="14">
        <v>66905199.72</v>
      </c>
      <c r="E23" s="17">
        <f t="shared" si="0"/>
        <v>58.18045820724199</v>
      </c>
    </row>
    <row r="24" spans="1:5" ht="110.25">
      <c r="A24" s="2" t="s">
        <v>272</v>
      </c>
      <c r="B24" s="3" t="s">
        <v>83</v>
      </c>
      <c r="C24" s="14">
        <f>SUM(C25:C26)</f>
        <v>783954400</v>
      </c>
      <c r="D24" s="14">
        <v>343548414.5</v>
      </c>
      <c r="E24" s="17">
        <f t="shared" si="0"/>
        <v>43.822499688757404</v>
      </c>
    </row>
    <row r="25" spans="1:5" ht="126">
      <c r="A25" s="2" t="s">
        <v>273</v>
      </c>
      <c r="B25" s="3" t="s">
        <v>84</v>
      </c>
      <c r="C25" s="14">
        <v>467757400</v>
      </c>
      <c r="D25" s="14">
        <v>193993026.65</v>
      </c>
      <c r="E25" s="17">
        <f t="shared" si="0"/>
        <v>41.47300003164033</v>
      </c>
    </row>
    <row r="26" spans="1:5" ht="173.25">
      <c r="A26" s="2" t="s">
        <v>274</v>
      </c>
      <c r="B26" s="3" t="s">
        <v>85</v>
      </c>
      <c r="C26" s="14">
        <v>316197000</v>
      </c>
      <c r="D26" s="14">
        <v>149555387.85</v>
      </c>
      <c r="E26" s="17">
        <f t="shared" si="0"/>
        <v>47.29816786686781</v>
      </c>
    </row>
    <row r="27" spans="1:5" ht="63">
      <c r="A27" s="2" t="s">
        <v>275</v>
      </c>
      <c r="B27" s="3" t="s">
        <v>86</v>
      </c>
      <c r="C27" s="14">
        <f>SUM(C28:C28)</f>
        <v>1043942000</v>
      </c>
      <c r="D27" s="14">
        <f>SUM(D28:D28)</f>
        <v>689739840.49</v>
      </c>
      <c r="E27" s="17">
        <f t="shared" si="0"/>
        <v>66.07070512442263</v>
      </c>
    </row>
    <row r="28" spans="1:5" ht="94.5">
      <c r="A28" s="2" t="s">
        <v>276</v>
      </c>
      <c r="B28" s="3" t="s">
        <v>87</v>
      </c>
      <c r="C28" s="14">
        <v>1043942000</v>
      </c>
      <c r="D28" s="14">
        <v>689739840.49</v>
      </c>
      <c r="E28" s="17">
        <f t="shared" si="0"/>
        <v>66.07070512442263</v>
      </c>
    </row>
    <row r="29" spans="1:5" ht="66.75" customHeight="1">
      <c r="A29" s="2" t="s">
        <v>277</v>
      </c>
      <c r="B29" s="3" t="s">
        <v>88</v>
      </c>
      <c r="C29" s="14">
        <f>SUM(C30:C30)</f>
        <v>7314000</v>
      </c>
      <c r="D29" s="14">
        <f>SUM(D30:D30)</f>
        <v>5233125.29</v>
      </c>
      <c r="E29" s="17">
        <f t="shared" si="0"/>
        <v>71.54942972381734</v>
      </c>
    </row>
    <row r="30" spans="1:5" ht="97.5" customHeight="1">
      <c r="A30" s="2" t="s">
        <v>278</v>
      </c>
      <c r="B30" s="3" t="s">
        <v>89</v>
      </c>
      <c r="C30" s="14">
        <v>7314000</v>
      </c>
      <c r="D30" s="14">
        <v>5233125.29</v>
      </c>
      <c r="E30" s="17">
        <f t="shared" si="0"/>
        <v>71.54942972381734</v>
      </c>
    </row>
    <row r="31" spans="1:5" ht="63">
      <c r="A31" s="2" t="s">
        <v>279</v>
      </c>
      <c r="B31" s="3" t="s">
        <v>90</v>
      </c>
      <c r="C31" s="14">
        <f>C32</f>
        <v>2021704000</v>
      </c>
      <c r="D31" s="14">
        <f>SUM(D32:D32)</f>
        <v>955798403.93</v>
      </c>
      <c r="E31" s="17">
        <f t="shared" si="0"/>
        <v>47.2768715860482</v>
      </c>
    </row>
    <row r="32" spans="1:5" ht="94.5">
      <c r="A32" s="2" t="s">
        <v>280</v>
      </c>
      <c r="B32" s="3" t="s">
        <v>91</v>
      </c>
      <c r="C32" s="14">
        <v>2021704000</v>
      </c>
      <c r="D32" s="14">
        <v>955798403.93</v>
      </c>
      <c r="E32" s="17">
        <f t="shared" si="0"/>
        <v>47.2768715860482</v>
      </c>
    </row>
    <row r="33" spans="1:5" ht="63">
      <c r="A33" s="2" t="s">
        <v>281</v>
      </c>
      <c r="B33" s="3" t="s">
        <v>92</v>
      </c>
      <c r="C33" s="14">
        <f>SUM(C34:C34)</f>
        <v>-194124000</v>
      </c>
      <c r="D33" s="14">
        <f>SUM(D34:D34)</f>
        <v>-131379935.74</v>
      </c>
      <c r="E33" s="17">
        <f t="shared" si="0"/>
        <v>67.67835802888875</v>
      </c>
    </row>
    <row r="34" spans="1:5" ht="94.5">
      <c r="A34" s="2" t="s">
        <v>282</v>
      </c>
      <c r="B34" s="3" t="s">
        <v>93</v>
      </c>
      <c r="C34" s="14">
        <v>-194124000</v>
      </c>
      <c r="D34" s="14">
        <v>-131379935.74</v>
      </c>
      <c r="E34" s="17">
        <f t="shared" si="0"/>
        <v>67.67835802888875</v>
      </c>
    </row>
    <row r="35" spans="1:5" ht="15.75">
      <c r="A35" s="19" t="s">
        <v>283</v>
      </c>
      <c r="B35" s="20" t="s">
        <v>94</v>
      </c>
      <c r="C35" s="13">
        <f>C36</f>
        <v>2143083000</v>
      </c>
      <c r="D35" s="13">
        <f>D36+D44</f>
        <v>1300509836.02</v>
      </c>
      <c r="E35" s="18">
        <f t="shared" si="0"/>
        <v>60.68406291403553</v>
      </c>
    </row>
    <row r="36" spans="1:5" ht="18" customHeight="1">
      <c r="A36" s="2" t="s">
        <v>284</v>
      </c>
      <c r="B36" s="8" t="s">
        <v>95</v>
      </c>
      <c r="C36" s="14">
        <f>C37+C40</f>
        <v>2143083000</v>
      </c>
      <c r="D36" s="14">
        <f>D37+D40+D43</f>
        <v>1300509610.3899999</v>
      </c>
      <c r="E36" s="17">
        <f t="shared" si="0"/>
        <v>60.684052385745204</v>
      </c>
    </row>
    <row r="37" spans="1:5" ht="31.5">
      <c r="A37" s="2" t="s">
        <v>285</v>
      </c>
      <c r="B37" s="8" t="s">
        <v>96</v>
      </c>
      <c r="C37" s="14">
        <f>C38</f>
        <v>1478727000</v>
      </c>
      <c r="D37" s="14">
        <f>D38+D39</f>
        <v>915366930.4899999</v>
      </c>
      <c r="E37" s="17">
        <f t="shared" si="0"/>
        <v>61.902361320919944</v>
      </c>
    </row>
    <row r="38" spans="1:5" ht="31.5">
      <c r="A38" s="2" t="s">
        <v>286</v>
      </c>
      <c r="B38" s="8" t="s">
        <v>96</v>
      </c>
      <c r="C38" s="14">
        <v>1478727000</v>
      </c>
      <c r="D38" s="14">
        <v>915514853.18</v>
      </c>
      <c r="E38" s="17">
        <f t="shared" si="0"/>
        <v>61.91236470153043</v>
      </c>
    </row>
    <row r="39" spans="1:5" ht="33" customHeight="1">
      <c r="A39" s="2" t="s">
        <v>513</v>
      </c>
      <c r="B39" s="15" t="s">
        <v>514</v>
      </c>
      <c r="C39" s="14">
        <v>0</v>
      </c>
      <c r="D39" s="14">
        <v>-147922.69</v>
      </c>
      <c r="E39" s="17"/>
    </row>
    <row r="40" spans="1:5" ht="31.5">
      <c r="A40" s="2" t="s">
        <v>287</v>
      </c>
      <c r="B40" s="8" t="s">
        <v>97</v>
      </c>
      <c r="C40" s="14">
        <f>C41</f>
        <v>664356000</v>
      </c>
      <c r="D40" s="14">
        <f>D41+D42</f>
        <v>384861253.6</v>
      </c>
      <c r="E40" s="17">
        <f t="shared" si="0"/>
        <v>57.929973327553306</v>
      </c>
    </row>
    <row r="41" spans="1:5" ht="48.75" customHeight="1">
      <c r="A41" s="2" t="s">
        <v>288</v>
      </c>
      <c r="B41" s="8" t="s">
        <v>98</v>
      </c>
      <c r="C41" s="14">
        <v>664356000</v>
      </c>
      <c r="D41" s="14">
        <v>384917652.49</v>
      </c>
      <c r="E41" s="17">
        <f t="shared" si="0"/>
        <v>57.938462584818986</v>
      </c>
    </row>
    <row r="42" spans="1:5" ht="47.25">
      <c r="A42" s="2" t="s">
        <v>515</v>
      </c>
      <c r="B42" s="15" t="s">
        <v>516</v>
      </c>
      <c r="C42" s="14">
        <v>0</v>
      </c>
      <c r="D42" s="14">
        <v>-56398.89</v>
      </c>
      <c r="E42" s="17"/>
    </row>
    <row r="43" spans="1:5" ht="31.5">
      <c r="A43" s="2" t="s">
        <v>517</v>
      </c>
      <c r="B43" s="15" t="s">
        <v>520</v>
      </c>
      <c r="C43" s="14">
        <v>0</v>
      </c>
      <c r="D43" s="14">
        <v>281426.3</v>
      </c>
      <c r="E43" s="17"/>
    </row>
    <row r="44" spans="1:5" ht="15.75">
      <c r="A44" s="2" t="s">
        <v>518</v>
      </c>
      <c r="B44" s="15" t="s">
        <v>521</v>
      </c>
      <c r="C44" s="14">
        <v>0</v>
      </c>
      <c r="D44" s="14">
        <f>D45</f>
        <v>225.63</v>
      </c>
      <c r="E44" s="17"/>
    </row>
    <row r="45" spans="1:5" ht="31.5">
      <c r="A45" s="2" t="s">
        <v>519</v>
      </c>
      <c r="B45" s="15" t="s">
        <v>522</v>
      </c>
      <c r="C45" s="14">
        <v>0</v>
      </c>
      <c r="D45" s="14">
        <v>225.63</v>
      </c>
      <c r="E45" s="17"/>
    </row>
    <row r="46" spans="1:5" ht="15.75">
      <c r="A46" s="19" t="s">
        <v>289</v>
      </c>
      <c r="B46" s="20" t="s">
        <v>99</v>
      </c>
      <c r="C46" s="13">
        <f>C47+C50+C53</f>
        <v>3615713000</v>
      </c>
      <c r="D46" s="13">
        <f>D47+D50+D53</f>
        <v>1639761109.03</v>
      </c>
      <c r="E46" s="18">
        <f t="shared" si="0"/>
        <v>45.350975285649056</v>
      </c>
    </row>
    <row r="47" spans="1:5" ht="15.75">
      <c r="A47" s="2" t="s">
        <v>290</v>
      </c>
      <c r="B47" s="3" t="s">
        <v>100</v>
      </c>
      <c r="C47" s="14">
        <f>SUM(C48:C49)</f>
        <v>2606534000</v>
      </c>
      <c r="D47" s="14">
        <f>SUM(D48:D49)</f>
        <v>1432971129.05</v>
      </c>
      <c r="E47" s="17">
        <f t="shared" si="0"/>
        <v>54.976114988333165</v>
      </c>
    </row>
    <row r="48" spans="1:5" ht="31.5">
      <c r="A48" s="2" t="s">
        <v>291</v>
      </c>
      <c r="B48" s="3" t="s">
        <v>101</v>
      </c>
      <c r="C48" s="14">
        <v>2554403320</v>
      </c>
      <c r="D48" s="14">
        <v>1400792022.99</v>
      </c>
      <c r="E48" s="17">
        <f t="shared" si="0"/>
        <v>54.83832611797577</v>
      </c>
    </row>
    <row r="49" spans="1:5" ht="31.5">
      <c r="A49" s="2" t="s">
        <v>292</v>
      </c>
      <c r="B49" s="3" t="s">
        <v>102</v>
      </c>
      <c r="C49" s="14">
        <v>52130680</v>
      </c>
      <c r="D49" s="14">
        <v>32179106.06</v>
      </c>
      <c r="E49" s="17">
        <f t="shared" si="0"/>
        <v>61.72776963584592</v>
      </c>
    </row>
    <row r="50" spans="1:5" ht="15.75">
      <c r="A50" s="2" t="s">
        <v>293</v>
      </c>
      <c r="B50" s="3" t="s">
        <v>103</v>
      </c>
      <c r="C50" s="14">
        <f>SUM(C51:C52)</f>
        <v>970899000</v>
      </c>
      <c r="D50" s="14">
        <f>SUM(D51:D52)</f>
        <v>183770299.70999998</v>
      </c>
      <c r="E50" s="17">
        <f t="shared" si="0"/>
        <v>18.927849313883314</v>
      </c>
    </row>
    <row r="51" spans="1:5" ht="15.75">
      <c r="A51" s="2" t="s">
        <v>294</v>
      </c>
      <c r="B51" s="3" t="s">
        <v>104</v>
      </c>
      <c r="C51" s="14">
        <v>178227000</v>
      </c>
      <c r="D51" s="14">
        <v>95474081.94</v>
      </c>
      <c r="E51" s="17">
        <f t="shared" si="0"/>
        <v>53.56880940598225</v>
      </c>
    </row>
    <row r="52" spans="1:5" ht="15.75">
      <c r="A52" s="2" t="s">
        <v>295</v>
      </c>
      <c r="B52" s="3" t="s">
        <v>105</v>
      </c>
      <c r="C52" s="14">
        <v>792672000</v>
      </c>
      <c r="D52" s="14">
        <v>88296217.77</v>
      </c>
      <c r="E52" s="17">
        <f t="shared" si="0"/>
        <v>11.139061020194987</v>
      </c>
    </row>
    <row r="53" spans="1:5" ht="15.75">
      <c r="A53" s="2" t="s">
        <v>296</v>
      </c>
      <c r="B53" s="3" t="s">
        <v>106</v>
      </c>
      <c r="C53" s="14">
        <v>38280000</v>
      </c>
      <c r="D53" s="14">
        <v>23019680.27</v>
      </c>
      <c r="E53" s="17">
        <f t="shared" si="0"/>
        <v>60.135005929989546</v>
      </c>
    </row>
    <row r="54" spans="1:5" ht="31.5">
      <c r="A54" s="19" t="s">
        <v>297</v>
      </c>
      <c r="B54" s="20" t="s">
        <v>107</v>
      </c>
      <c r="C54" s="13">
        <f>C55+C58</f>
        <v>17508000</v>
      </c>
      <c r="D54" s="13">
        <f>D55+D58</f>
        <v>7144353.84</v>
      </c>
      <c r="E54" s="18">
        <f t="shared" si="0"/>
        <v>40.80622481151474</v>
      </c>
    </row>
    <row r="55" spans="1:5" ht="15.75">
      <c r="A55" s="2" t="s">
        <v>298</v>
      </c>
      <c r="B55" s="3" t="s">
        <v>108</v>
      </c>
      <c r="C55" s="14">
        <f>SUM(C56:C57)</f>
        <v>17003000</v>
      </c>
      <c r="D55" s="14">
        <f>SUM(D56:D57)</f>
        <v>7138771.84</v>
      </c>
      <c r="E55" s="17">
        <f t="shared" si="0"/>
        <v>41.98536634711522</v>
      </c>
    </row>
    <row r="56" spans="1:5" ht="15.75">
      <c r="A56" s="2" t="s">
        <v>299</v>
      </c>
      <c r="B56" s="3" t="s">
        <v>109</v>
      </c>
      <c r="C56" s="14">
        <v>9439000</v>
      </c>
      <c r="D56" s="14">
        <v>3737018.16</v>
      </c>
      <c r="E56" s="17">
        <f t="shared" si="0"/>
        <v>39.59125076808984</v>
      </c>
    </row>
    <row r="57" spans="1:5" ht="31.5">
      <c r="A57" s="2" t="s">
        <v>300</v>
      </c>
      <c r="B57" s="3" t="s">
        <v>110</v>
      </c>
      <c r="C57" s="14">
        <v>7564000</v>
      </c>
      <c r="D57" s="14">
        <v>3401753.68</v>
      </c>
      <c r="E57" s="17">
        <f t="shared" si="0"/>
        <v>44.97294658910629</v>
      </c>
    </row>
    <row r="58" spans="1:5" ht="31.5">
      <c r="A58" s="2" t="s">
        <v>301</v>
      </c>
      <c r="B58" s="3" t="s">
        <v>111</v>
      </c>
      <c r="C58" s="14">
        <f>C59</f>
        <v>505000</v>
      </c>
      <c r="D58" s="14">
        <f>D59</f>
        <v>5582</v>
      </c>
      <c r="E58" s="17">
        <f t="shared" si="0"/>
        <v>1.1053465346534654</v>
      </c>
    </row>
    <row r="59" spans="1:5" ht="15.75">
      <c r="A59" s="2" t="s">
        <v>302</v>
      </c>
      <c r="B59" s="3" t="s">
        <v>112</v>
      </c>
      <c r="C59" s="14">
        <v>505000</v>
      </c>
      <c r="D59" s="14">
        <v>5582</v>
      </c>
      <c r="E59" s="17">
        <f t="shared" si="0"/>
        <v>1.1053465346534654</v>
      </c>
    </row>
    <row r="60" spans="1:5" ht="15.75">
      <c r="A60" s="19" t="s">
        <v>303</v>
      </c>
      <c r="B60" s="20" t="s">
        <v>113</v>
      </c>
      <c r="C60" s="13">
        <f>C61+C62</f>
        <v>202381000</v>
      </c>
      <c r="D60" s="13">
        <f>D61+D62</f>
        <v>98696904.28999999</v>
      </c>
      <c r="E60" s="18">
        <f t="shared" si="0"/>
        <v>48.76787064497161</v>
      </c>
    </row>
    <row r="61" spans="1:5" ht="63">
      <c r="A61" s="2" t="s">
        <v>304</v>
      </c>
      <c r="B61" s="3" t="s">
        <v>114</v>
      </c>
      <c r="C61" s="14">
        <v>230000</v>
      </c>
      <c r="D61" s="14">
        <v>885275</v>
      </c>
      <c r="E61" s="17">
        <f t="shared" si="0"/>
        <v>384.90217391304344</v>
      </c>
    </row>
    <row r="62" spans="1:5" ht="31.5">
      <c r="A62" s="2" t="s">
        <v>305</v>
      </c>
      <c r="B62" s="3" t="s">
        <v>115</v>
      </c>
      <c r="C62" s="14">
        <f>C63+C64+C65+C67+C68+C69+C70+C73+C75+C77+C78+C81+C82+C83+C84+C72</f>
        <v>202151000</v>
      </c>
      <c r="D62" s="14">
        <f>D63+D64+D65+D67+D68+D69+D70+D73+D75+D77+D78+D80+D81+D82+D83+D84+D72</f>
        <v>97811629.28999999</v>
      </c>
      <c r="E62" s="17">
        <f t="shared" si="0"/>
        <v>48.38542935231584</v>
      </c>
    </row>
    <row r="63" spans="1:5" ht="78.75">
      <c r="A63" s="2" t="s">
        <v>306</v>
      </c>
      <c r="B63" s="3" t="s">
        <v>116</v>
      </c>
      <c r="C63" s="14">
        <v>554000</v>
      </c>
      <c r="D63" s="14">
        <v>82520</v>
      </c>
      <c r="E63" s="17">
        <f t="shared" si="0"/>
        <v>14.895306859205776</v>
      </c>
    </row>
    <row r="64" spans="1:5" ht="31.5">
      <c r="A64" s="2" t="s">
        <v>307</v>
      </c>
      <c r="B64" s="3" t="s">
        <v>117</v>
      </c>
      <c r="C64" s="14">
        <v>119433000</v>
      </c>
      <c r="D64" s="14">
        <v>58528081.93</v>
      </c>
      <c r="E64" s="17">
        <f t="shared" si="0"/>
        <v>49.00494999706949</v>
      </c>
    </row>
    <row r="65" spans="1:5" ht="47.25">
      <c r="A65" s="2" t="s">
        <v>308</v>
      </c>
      <c r="B65" s="3" t="s">
        <v>118</v>
      </c>
      <c r="C65" s="14">
        <f>C66</f>
        <v>43263000</v>
      </c>
      <c r="D65" s="14">
        <f>D66</f>
        <v>18790517.36</v>
      </c>
      <c r="E65" s="17">
        <f t="shared" si="0"/>
        <v>43.43322783903104</v>
      </c>
    </row>
    <row r="66" spans="1:5" ht="63">
      <c r="A66" s="2" t="s">
        <v>309</v>
      </c>
      <c r="B66" s="3" t="s">
        <v>119</v>
      </c>
      <c r="C66" s="14">
        <v>43263000</v>
      </c>
      <c r="D66" s="14">
        <v>18790517.36</v>
      </c>
      <c r="E66" s="17">
        <f t="shared" si="0"/>
        <v>43.43322783903104</v>
      </c>
    </row>
    <row r="67" spans="1:5" ht="31.5">
      <c r="A67" s="2" t="s">
        <v>310</v>
      </c>
      <c r="B67" s="3" t="s">
        <v>120</v>
      </c>
      <c r="C67" s="14">
        <v>4050000</v>
      </c>
      <c r="D67" s="14">
        <v>2594020.5</v>
      </c>
      <c r="E67" s="17">
        <f t="shared" si="0"/>
        <v>64.04988888888889</v>
      </c>
    </row>
    <row r="68" spans="1:5" ht="63">
      <c r="A68" s="2" t="s">
        <v>311</v>
      </c>
      <c r="B68" s="3" t="s">
        <v>121</v>
      </c>
      <c r="C68" s="14">
        <v>85000</v>
      </c>
      <c r="D68" s="14">
        <v>72750</v>
      </c>
      <c r="E68" s="17">
        <f t="shared" si="0"/>
        <v>85.58823529411764</v>
      </c>
    </row>
    <row r="69" spans="1:5" ht="31.5">
      <c r="A69" s="2" t="s">
        <v>312</v>
      </c>
      <c r="B69" s="8" t="s">
        <v>122</v>
      </c>
      <c r="C69" s="14">
        <v>20000</v>
      </c>
      <c r="D69" s="14">
        <v>0</v>
      </c>
      <c r="E69" s="17">
        <f t="shared" si="0"/>
        <v>0</v>
      </c>
    </row>
    <row r="70" spans="1:5" ht="94.5">
      <c r="A70" s="2" t="s">
        <v>313</v>
      </c>
      <c r="B70" s="8" t="s">
        <v>123</v>
      </c>
      <c r="C70" s="14">
        <v>20000</v>
      </c>
      <c r="D70" s="14">
        <v>16000</v>
      </c>
      <c r="E70" s="17">
        <f t="shared" si="0"/>
        <v>80</v>
      </c>
    </row>
    <row r="71" spans="1:5" ht="63">
      <c r="A71" s="2" t="s">
        <v>314</v>
      </c>
      <c r="B71" s="3" t="s">
        <v>124</v>
      </c>
      <c r="C71" s="14">
        <f>SUM(C72:C73)</f>
        <v>31867000</v>
      </c>
      <c r="D71" s="14">
        <f>SUM(D72:D73)</f>
        <v>15011876.5</v>
      </c>
      <c r="E71" s="17">
        <f t="shared" si="0"/>
        <v>47.107906298051276</v>
      </c>
    </row>
    <row r="72" spans="1:5" ht="63">
      <c r="A72" s="2" t="s">
        <v>315</v>
      </c>
      <c r="B72" s="3" t="s">
        <v>125</v>
      </c>
      <c r="C72" s="14">
        <v>16767000</v>
      </c>
      <c r="D72" s="14">
        <v>7919526.5</v>
      </c>
      <c r="E72" s="17">
        <f aca="true" t="shared" si="1" ref="E72:E137">D72/C72*100</f>
        <v>47.23281743901712</v>
      </c>
    </row>
    <row r="73" spans="1:5" ht="141.75">
      <c r="A73" s="2" t="s">
        <v>316</v>
      </c>
      <c r="B73" s="3" t="s">
        <v>126</v>
      </c>
      <c r="C73" s="14">
        <v>15100000</v>
      </c>
      <c r="D73" s="14">
        <v>7092350</v>
      </c>
      <c r="E73" s="17">
        <f t="shared" si="1"/>
        <v>46.96920529801324</v>
      </c>
    </row>
    <row r="74" spans="1:5" ht="47.25">
      <c r="A74" s="2" t="s">
        <v>317</v>
      </c>
      <c r="B74" s="3" t="s">
        <v>127</v>
      </c>
      <c r="C74" s="14">
        <f>C75</f>
        <v>1034000</v>
      </c>
      <c r="D74" s="14">
        <f>D75</f>
        <v>79938</v>
      </c>
      <c r="E74" s="17">
        <f t="shared" si="1"/>
        <v>7.730947775628627</v>
      </c>
    </row>
    <row r="75" spans="1:5" ht="78.75">
      <c r="A75" s="2" t="s">
        <v>318</v>
      </c>
      <c r="B75" s="3" t="s">
        <v>128</v>
      </c>
      <c r="C75" s="14">
        <v>1034000</v>
      </c>
      <c r="D75" s="14">
        <v>79938</v>
      </c>
      <c r="E75" s="17">
        <f t="shared" si="1"/>
        <v>7.730947775628627</v>
      </c>
    </row>
    <row r="76" spans="1:5" ht="31.5">
      <c r="A76" s="2" t="s">
        <v>319</v>
      </c>
      <c r="B76" s="3" t="s">
        <v>241</v>
      </c>
      <c r="C76" s="14">
        <f>C77</f>
        <v>245000</v>
      </c>
      <c r="D76" s="14">
        <f>D77</f>
        <v>7000</v>
      </c>
      <c r="E76" s="17">
        <f t="shared" si="1"/>
        <v>2.857142857142857</v>
      </c>
    </row>
    <row r="77" spans="1:5" ht="63">
      <c r="A77" s="2" t="s">
        <v>320</v>
      </c>
      <c r="B77" s="3" t="s">
        <v>129</v>
      </c>
      <c r="C77" s="14">
        <v>245000</v>
      </c>
      <c r="D77" s="14">
        <v>7000</v>
      </c>
      <c r="E77" s="17">
        <f t="shared" si="1"/>
        <v>2.857142857142857</v>
      </c>
    </row>
    <row r="78" spans="1:5" ht="47.25">
      <c r="A78" s="2" t="s">
        <v>523</v>
      </c>
      <c r="B78" s="15" t="s">
        <v>524</v>
      </c>
      <c r="C78" s="14">
        <f>C79</f>
        <v>100000</v>
      </c>
      <c r="D78" s="14">
        <f>D79</f>
        <v>1600</v>
      </c>
      <c r="E78" s="17">
        <f t="shared" si="1"/>
        <v>1.6</v>
      </c>
    </row>
    <row r="79" spans="1:5" ht="66.75" customHeight="1">
      <c r="A79" s="2" t="s">
        <v>321</v>
      </c>
      <c r="B79" s="3" t="s">
        <v>130</v>
      </c>
      <c r="C79" s="14">
        <v>100000</v>
      </c>
      <c r="D79" s="14">
        <v>1600</v>
      </c>
      <c r="E79" s="17">
        <f t="shared" si="1"/>
        <v>1.6</v>
      </c>
    </row>
    <row r="80" spans="1:5" ht="31.5">
      <c r="A80" s="2" t="s">
        <v>800</v>
      </c>
      <c r="B80" s="3" t="s">
        <v>801</v>
      </c>
      <c r="C80" s="14">
        <v>0</v>
      </c>
      <c r="D80" s="14">
        <v>26325</v>
      </c>
      <c r="E80" s="17"/>
    </row>
    <row r="81" spans="1:5" ht="31.5">
      <c r="A81" s="2" t="s">
        <v>322</v>
      </c>
      <c r="B81" s="3" t="s">
        <v>131</v>
      </c>
      <c r="C81" s="14">
        <v>30000</v>
      </c>
      <c r="D81" s="14">
        <v>15000</v>
      </c>
      <c r="E81" s="17">
        <f t="shared" si="1"/>
        <v>50</v>
      </c>
    </row>
    <row r="82" spans="1:5" ht="63">
      <c r="A82" s="2" t="s">
        <v>323</v>
      </c>
      <c r="B82" s="3" t="s">
        <v>132</v>
      </c>
      <c r="C82" s="14">
        <v>895000</v>
      </c>
      <c r="D82" s="14">
        <v>2256000</v>
      </c>
      <c r="E82" s="17">
        <f t="shared" si="1"/>
        <v>252.06703910614524</v>
      </c>
    </row>
    <row r="83" spans="1:5" ht="66" customHeight="1">
      <c r="A83" s="2" t="s">
        <v>324</v>
      </c>
      <c r="B83" s="3" t="s">
        <v>133</v>
      </c>
      <c r="C83" s="14">
        <v>55000</v>
      </c>
      <c r="D83" s="14">
        <v>55000</v>
      </c>
      <c r="E83" s="17">
        <f t="shared" si="1"/>
        <v>100</v>
      </c>
    </row>
    <row r="84" spans="1:5" ht="47.25">
      <c r="A84" s="2" t="s">
        <v>325</v>
      </c>
      <c r="B84" s="8" t="s">
        <v>134</v>
      </c>
      <c r="C84" s="14">
        <v>500000</v>
      </c>
      <c r="D84" s="14">
        <v>275000</v>
      </c>
      <c r="E84" s="17">
        <f t="shared" si="1"/>
        <v>55.00000000000001</v>
      </c>
    </row>
    <row r="85" spans="1:5" ht="31.5">
      <c r="A85" s="19" t="s">
        <v>542</v>
      </c>
      <c r="B85" s="16" t="s">
        <v>525</v>
      </c>
      <c r="C85" s="13">
        <v>0</v>
      </c>
      <c r="D85" s="13">
        <f>D86+D89+D95+D100+D102</f>
        <v>12377.289999999997</v>
      </c>
      <c r="E85" s="18"/>
    </row>
    <row r="86" spans="1:5" ht="31.5">
      <c r="A86" s="2" t="s">
        <v>543</v>
      </c>
      <c r="B86" s="15" t="s">
        <v>526</v>
      </c>
      <c r="C86" s="14">
        <v>0</v>
      </c>
      <c r="D86" s="14">
        <f>D87+D88</f>
        <v>11487.939999999999</v>
      </c>
      <c r="E86" s="17"/>
    </row>
    <row r="87" spans="1:5" ht="31.5">
      <c r="A87" s="2" t="s">
        <v>544</v>
      </c>
      <c r="B87" s="15" t="s">
        <v>527</v>
      </c>
      <c r="C87" s="14">
        <v>0</v>
      </c>
      <c r="D87" s="14">
        <v>1820.38</v>
      </c>
      <c r="E87" s="17"/>
    </row>
    <row r="88" spans="1:5" ht="31.5">
      <c r="A88" s="2" t="s">
        <v>545</v>
      </c>
      <c r="B88" s="15" t="s">
        <v>528</v>
      </c>
      <c r="C88" s="14">
        <v>0</v>
      </c>
      <c r="D88" s="14">
        <v>9667.56</v>
      </c>
      <c r="E88" s="17"/>
    </row>
    <row r="89" spans="1:5" ht="17.25" customHeight="1">
      <c r="A89" s="2" t="s">
        <v>546</v>
      </c>
      <c r="B89" s="15" t="s">
        <v>529</v>
      </c>
      <c r="C89" s="14">
        <v>0</v>
      </c>
      <c r="D89" s="14">
        <f>D90+D93</f>
        <v>11784.330000000002</v>
      </c>
      <c r="E89" s="17"/>
    </row>
    <row r="90" spans="1:5" ht="15.75">
      <c r="A90" s="2" t="s">
        <v>547</v>
      </c>
      <c r="B90" s="15" t="s">
        <v>530</v>
      </c>
      <c r="C90" s="14">
        <v>0</v>
      </c>
      <c r="D90" s="14">
        <f>D91+D92</f>
        <v>6098.360000000001</v>
      </c>
      <c r="E90" s="17"/>
    </row>
    <row r="91" spans="1:5" ht="15.75">
      <c r="A91" s="2" t="s">
        <v>548</v>
      </c>
      <c r="B91" s="15" t="s">
        <v>531</v>
      </c>
      <c r="C91" s="14">
        <v>0</v>
      </c>
      <c r="D91" s="14">
        <v>6388.09</v>
      </c>
      <c r="E91" s="17"/>
    </row>
    <row r="92" spans="1:5" ht="15.75" customHeight="1">
      <c r="A92" s="2" t="s">
        <v>549</v>
      </c>
      <c r="B92" s="15" t="s">
        <v>532</v>
      </c>
      <c r="C92" s="14">
        <v>0</v>
      </c>
      <c r="D92" s="14">
        <v>-289.73</v>
      </c>
      <c r="E92" s="17"/>
    </row>
    <row r="93" spans="1:5" ht="15.75">
      <c r="A93" s="2" t="s">
        <v>550</v>
      </c>
      <c r="B93" s="15" t="s">
        <v>533</v>
      </c>
      <c r="C93" s="14">
        <v>0</v>
      </c>
      <c r="D93" s="14">
        <f>D94</f>
        <v>5685.97</v>
      </c>
      <c r="E93" s="17"/>
    </row>
    <row r="94" spans="1:5" ht="47.25">
      <c r="A94" s="2" t="s">
        <v>803</v>
      </c>
      <c r="B94" s="15" t="s">
        <v>534</v>
      </c>
      <c r="C94" s="14">
        <v>0</v>
      </c>
      <c r="D94" s="14">
        <v>5685.97</v>
      </c>
      <c r="E94" s="17"/>
    </row>
    <row r="95" spans="1:5" ht="15.75">
      <c r="A95" s="2" t="s">
        <v>802</v>
      </c>
      <c r="B95" s="15" t="s">
        <v>804</v>
      </c>
      <c r="C95" s="14">
        <v>0</v>
      </c>
      <c r="D95" s="14">
        <f>D96+D97+D98+D99</f>
        <v>2458.8900000000003</v>
      </c>
      <c r="E95" s="17"/>
    </row>
    <row r="96" spans="1:5" ht="15.75">
      <c r="A96" s="2" t="s">
        <v>551</v>
      </c>
      <c r="B96" s="15" t="s">
        <v>535</v>
      </c>
      <c r="C96" s="14">
        <v>0</v>
      </c>
      <c r="D96" s="14">
        <v>84.61</v>
      </c>
      <c r="E96" s="17"/>
    </row>
    <row r="97" spans="1:5" ht="31.5">
      <c r="A97" s="2" t="s">
        <v>552</v>
      </c>
      <c r="B97" s="15" t="s">
        <v>536</v>
      </c>
      <c r="C97" s="14">
        <v>0</v>
      </c>
      <c r="D97" s="14">
        <v>655.04</v>
      </c>
      <c r="E97" s="17"/>
    </row>
    <row r="98" spans="1:5" ht="16.5" customHeight="1">
      <c r="A98" s="2" t="s">
        <v>553</v>
      </c>
      <c r="B98" s="15" t="s">
        <v>537</v>
      </c>
      <c r="C98" s="14">
        <v>0</v>
      </c>
      <c r="D98" s="14">
        <v>1699.94</v>
      </c>
      <c r="E98" s="17"/>
    </row>
    <row r="99" spans="1:5" ht="16.5" customHeight="1">
      <c r="A99" s="2" t="s">
        <v>560</v>
      </c>
      <c r="B99" s="15" t="s">
        <v>559</v>
      </c>
      <c r="C99" s="14">
        <v>0</v>
      </c>
      <c r="D99" s="14">
        <v>19.3</v>
      </c>
      <c r="E99" s="17"/>
    </row>
    <row r="100" spans="1:5" ht="31.5">
      <c r="A100" s="2" t="s">
        <v>554</v>
      </c>
      <c r="B100" s="15" t="s">
        <v>538</v>
      </c>
      <c r="C100" s="14">
        <v>0</v>
      </c>
      <c r="D100" s="14">
        <f>D101</f>
        <v>363.35</v>
      </c>
      <c r="E100" s="17"/>
    </row>
    <row r="101" spans="1:5" ht="16.5" customHeight="1">
      <c r="A101" s="2" t="s">
        <v>555</v>
      </c>
      <c r="B101" s="15" t="s">
        <v>539</v>
      </c>
      <c r="C101" s="14">
        <v>0</v>
      </c>
      <c r="D101" s="14">
        <v>363.35</v>
      </c>
      <c r="E101" s="17"/>
    </row>
    <row r="102" spans="1:5" ht="31.5">
      <c r="A102" s="2" t="s">
        <v>556</v>
      </c>
      <c r="B102" s="15" t="s">
        <v>540</v>
      </c>
      <c r="C102" s="14">
        <v>0</v>
      </c>
      <c r="D102" s="14">
        <f>D103+D104</f>
        <v>-13717.220000000001</v>
      </c>
      <c r="E102" s="17"/>
    </row>
    <row r="103" spans="1:5" ht="31.5">
      <c r="A103" s="2" t="s">
        <v>557</v>
      </c>
      <c r="B103" s="15" t="s">
        <v>540</v>
      </c>
      <c r="C103" s="14">
        <v>0</v>
      </c>
      <c r="D103" s="14">
        <v>-13731.03</v>
      </c>
      <c r="E103" s="17"/>
    </row>
    <row r="104" spans="1:5" ht="34.5" customHeight="1">
      <c r="A104" s="2" t="s">
        <v>558</v>
      </c>
      <c r="B104" s="15" t="s">
        <v>541</v>
      </c>
      <c r="C104" s="14">
        <v>0</v>
      </c>
      <c r="D104" s="14">
        <v>13.81</v>
      </c>
      <c r="E104" s="17"/>
    </row>
    <row r="105" spans="1:5" ht="31.5">
      <c r="A105" s="19" t="s">
        <v>326</v>
      </c>
      <c r="B105" s="20" t="s">
        <v>135</v>
      </c>
      <c r="C105" s="13">
        <f>C106+C108+C110+C119+C122</f>
        <v>164718000</v>
      </c>
      <c r="D105" s="13">
        <f>D106+D108+D110+D119+D122</f>
        <v>66243060.39</v>
      </c>
      <c r="E105" s="18">
        <f t="shared" si="1"/>
        <v>40.21604219939533</v>
      </c>
    </row>
    <row r="106" spans="1:5" ht="63">
      <c r="A106" s="2" t="s">
        <v>327</v>
      </c>
      <c r="B106" s="3" t="s">
        <v>136</v>
      </c>
      <c r="C106" s="14">
        <f>C107</f>
        <v>35634000</v>
      </c>
      <c r="D106" s="14">
        <f>D107</f>
        <v>1782306.26</v>
      </c>
      <c r="E106" s="17"/>
    </row>
    <row r="107" spans="1:5" ht="47.25">
      <c r="A107" s="2" t="s">
        <v>328</v>
      </c>
      <c r="B107" s="3" t="s">
        <v>137</v>
      </c>
      <c r="C107" s="14">
        <v>35634000</v>
      </c>
      <c r="D107" s="14">
        <v>1782306.26</v>
      </c>
      <c r="E107" s="17"/>
    </row>
    <row r="108" spans="1:5" ht="15.75">
      <c r="A108" s="2" t="s">
        <v>329</v>
      </c>
      <c r="B108" s="3" t="s">
        <v>138</v>
      </c>
      <c r="C108" s="14">
        <f>C109</f>
        <v>64000</v>
      </c>
      <c r="D108" s="14">
        <f>D109</f>
        <v>0</v>
      </c>
      <c r="E108" s="17">
        <f t="shared" si="1"/>
        <v>0</v>
      </c>
    </row>
    <row r="109" spans="1:5" ht="31.5">
      <c r="A109" s="2" t="s">
        <v>330</v>
      </c>
      <c r="B109" s="3" t="s">
        <v>139</v>
      </c>
      <c r="C109" s="14">
        <v>64000</v>
      </c>
      <c r="D109" s="14">
        <v>0</v>
      </c>
      <c r="E109" s="17">
        <f t="shared" si="1"/>
        <v>0</v>
      </c>
    </row>
    <row r="110" spans="1:5" ht="65.25" customHeight="1">
      <c r="A110" s="2" t="s">
        <v>331</v>
      </c>
      <c r="B110" s="3" t="s">
        <v>140</v>
      </c>
      <c r="C110" s="14">
        <f>C111+C115+C117</f>
        <v>124131000</v>
      </c>
      <c r="D110" s="14">
        <f>D111+D113+D115+D117</f>
        <v>64274787.06</v>
      </c>
      <c r="E110" s="17">
        <f t="shared" si="1"/>
        <v>51.779802837325086</v>
      </c>
    </row>
    <row r="111" spans="1:5" ht="63">
      <c r="A111" s="2" t="s">
        <v>332</v>
      </c>
      <c r="B111" s="3" t="s">
        <v>141</v>
      </c>
      <c r="C111" s="14">
        <f>C112</f>
        <v>96000000</v>
      </c>
      <c r="D111" s="14">
        <f>D112</f>
        <v>47938412.01</v>
      </c>
      <c r="E111" s="17">
        <f t="shared" si="1"/>
        <v>49.93584584375</v>
      </c>
    </row>
    <row r="112" spans="1:5" ht="63">
      <c r="A112" s="2" t="s">
        <v>333</v>
      </c>
      <c r="B112" s="3" t="s">
        <v>242</v>
      </c>
      <c r="C112" s="14">
        <v>96000000</v>
      </c>
      <c r="D112" s="14">
        <v>47938412.01</v>
      </c>
      <c r="E112" s="17">
        <f t="shared" si="1"/>
        <v>49.93584584375</v>
      </c>
    </row>
    <row r="113" spans="1:5" ht="78.75">
      <c r="A113" s="2" t="s">
        <v>561</v>
      </c>
      <c r="B113" s="15" t="s">
        <v>563</v>
      </c>
      <c r="C113" s="14">
        <v>0</v>
      </c>
      <c r="D113" s="14">
        <f>D114</f>
        <v>4673625</v>
      </c>
      <c r="E113" s="17"/>
    </row>
    <row r="114" spans="1:5" ht="94.5">
      <c r="A114" s="2" t="s">
        <v>562</v>
      </c>
      <c r="B114" s="15" t="s">
        <v>564</v>
      </c>
      <c r="C114" s="14">
        <v>0</v>
      </c>
      <c r="D114" s="14">
        <v>4673625</v>
      </c>
      <c r="E114" s="17"/>
    </row>
    <row r="115" spans="1:5" ht="63">
      <c r="A115" s="2" t="s">
        <v>334</v>
      </c>
      <c r="B115" s="3" t="s">
        <v>142</v>
      </c>
      <c r="C115" s="14">
        <f>C116</f>
        <v>4081000</v>
      </c>
      <c r="D115" s="14">
        <f>D116</f>
        <v>2107408.28</v>
      </c>
      <c r="E115" s="17">
        <f t="shared" si="1"/>
        <v>51.63950698358245</v>
      </c>
    </row>
    <row r="116" spans="1:5" ht="63">
      <c r="A116" s="2" t="s">
        <v>335</v>
      </c>
      <c r="B116" s="3" t="s">
        <v>143</v>
      </c>
      <c r="C116" s="14">
        <v>4081000</v>
      </c>
      <c r="D116" s="14">
        <v>2107408.28</v>
      </c>
      <c r="E116" s="17">
        <f t="shared" si="1"/>
        <v>51.63950698358245</v>
      </c>
    </row>
    <row r="117" spans="1:5" ht="31.5">
      <c r="A117" s="2" t="s">
        <v>336</v>
      </c>
      <c r="B117" s="3" t="s">
        <v>144</v>
      </c>
      <c r="C117" s="14">
        <f>C118</f>
        <v>24050000</v>
      </c>
      <c r="D117" s="14">
        <f>D118</f>
        <v>9555341.77</v>
      </c>
      <c r="E117" s="17">
        <f t="shared" si="1"/>
        <v>39.73115081081081</v>
      </c>
    </row>
    <row r="118" spans="1:5" ht="33" customHeight="1">
      <c r="A118" s="2" t="s">
        <v>337</v>
      </c>
      <c r="B118" s="3" t="s">
        <v>145</v>
      </c>
      <c r="C118" s="14">
        <v>24050000</v>
      </c>
      <c r="D118" s="14">
        <v>9555341.77</v>
      </c>
      <c r="E118" s="17">
        <f t="shared" si="1"/>
        <v>39.73115081081081</v>
      </c>
    </row>
    <row r="119" spans="1:5" ht="15.75">
      <c r="A119" s="2" t="s">
        <v>338</v>
      </c>
      <c r="B119" s="3" t="s">
        <v>146</v>
      </c>
      <c r="C119" s="14">
        <f>C120</f>
        <v>4367000</v>
      </c>
      <c r="D119" s="14">
        <f>D120</f>
        <v>24840</v>
      </c>
      <c r="E119" s="17">
        <f t="shared" si="1"/>
        <v>0.5688115411037326</v>
      </c>
    </row>
    <row r="120" spans="1:5" ht="47.25">
      <c r="A120" s="2" t="s">
        <v>339</v>
      </c>
      <c r="B120" s="3" t="s">
        <v>147</v>
      </c>
      <c r="C120" s="14">
        <f>C121</f>
        <v>4367000</v>
      </c>
      <c r="D120" s="14">
        <f>D121</f>
        <v>24840</v>
      </c>
      <c r="E120" s="17">
        <f t="shared" si="1"/>
        <v>0.5688115411037326</v>
      </c>
    </row>
    <row r="121" spans="1:5" ht="47.25">
      <c r="A121" s="2" t="s">
        <v>340</v>
      </c>
      <c r="B121" s="3" t="s">
        <v>148</v>
      </c>
      <c r="C121" s="14">
        <v>4367000</v>
      </c>
      <c r="D121" s="14">
        <v>24840</v>
      </c>
      <c r="E121" s="17">
        <f t="shared" si="1"/>
        <v>0.5688115411037326</v>
      </c>
    </row>
    <row r="122" spans="1:5" ht="63">
      <c r="A122" s="2" t="s">
        <v>341</v>
      </c>
      <c r="B122" s="3" t="s">
        <v>149</v>
      </c>
      <c r="C122" s="14">
        <f>C123</f>
        <v>522000</v>
      </c>
      <c r="D122" s="14">
        <f>D123</f>
        <v>161127.07</v>
      </c>
      <c r="E122" s="17">
        <f t="shared" si="1"/>
        <v>30.86725478927203</v>
      </c>
    </row>
    <row r="123" spans="1:5" ht="63">
      <c r="A123" s="2" t="s">
        <v>342</v>
      </c>
      <c r="B123" s="3" t="s">
        <v>150</v>
      </c>
      <c r="C123" s="14">
        <f>C124</f>
        <v>522000</v>
      </c>
      <c r="D123" s="14">
        <f>D124</f>
        <v>161127.07</v>
      </c>
      <c r="E123" s="17">
        <f t="shared" si="1"/>
        <v>30.86725478927203</v>
      </c>
    </row>
    <row r="124" spans="1:5" ht="78.75">
      <c r="A124" s="2" t="s">
        <v>343</v>
      </c>
      <c r="B124" s="3" t="s">
        <v>151</v>
      </c>
      <c r="C124" s="14">
        <v>522000</v>
      </c>
      <c r="D124" s="14">
        <v>161127.07</v>
      </c>
      <c r="E124" s="17">
        <f t="shared" si="1"/>
        <v>30.86725478927203</v>
      </c>
    </row>
    <row r="125" spans="1:5" ht="15.75">
      <c r="A125" s="19" t="s">
        <v>344</v>
      </c>
      <c r="B125" s="20" t="s">
        <v>152</v>
      </c>
      <c r="C125" s="13">
        <f>C126+C133+C139</f>
        <v>193109000</v>
      </c>
      <c r="D125" s="13">
        <f>D126+D133+D139</f>
        <v>100290051.75999999</v>
      </c>
      <c r="E125" s="18">
        <f t="shared" si="1"/>
        <v>51.93442654666535</v>
      </c>
    </row>
    <row r="126" spans="1:5" ht="15.75">
      <c r="A126" s="2" t="s">
        <v>345</v>
      </c>
      <c r="B126" s="3" t="s">
        <v>153</v>
      </c>
      <c r="C126" s="14">
        <f>C127+C128+C129</f>
        <v>24996000</v>
      </c>
      <c r="D126" s="14">
        <f>D127+D128+D129+D132</f>
        <v>12338949.280000001</v>
      </c>
      <c r="E126" s="17">
        <f t="shared" si="1"/>
        <v>49.363695311249806</v>
      </c>
    </row>
    <row r="127" spans="1:5" ht="31.5">
      <c r="A127" s="2" t="s">
        <v>346</v>
      </c>
      <c r="B127" s="3" t="s">
        <v>154</v>
      </c>
      <c r="C127" s="14">
        <v>8900000</v>
      </c>
      <c r="D127" s="14">
        <v>2075730.5</v>
      </c>
      <c r="E127" s="17">
        <f t="shared" si="1"/>
        <v>23.322814606741574</v>
      </c>
    </row>
    <row r="128" spans="1:5" ht="15.75">
      <c r="A128" s="2" t="s">
        <v>347</v>
      </c>
      <c r="B128" s="3" t="s">
        <v>155</v>
      </c>
      <c r="C128" s="14">
        <v>2473000</v>
      </c>
      <c r="D128" s="14">
        <v>1382045.57</v>
      </c>
      <c r="E128" s="17">
        <f t="shared" si="1"/>
        <v>55.88538495754145</v>
      </c>
    </row>
    <row r="129" spans="1:5" ht="15.75">
      <c r="A129" s="2" t="s">
        <v>348</v>
      </c>
      <c r="B129" s="3" t="s">
        <v>220</v>
      </c>
      <c r="C129" s="14">
        <f>C130</f>
        <v>13623000</v>
      </c>
      <c r="D129" s="14">
        <f>D130+D131</f>
        <v>8870704.31</v>
      </c>
      <c r="E129" s="17">
        <f t="shared" si="1"/>
        <v>65.11564493870661</v>
      </c>
    </row>
    <row r="130" spans="1:5" ht="15.75">
      <c r="A130" s="2" t="s">
        <v>349</v>
      </c>
      <c r="B130" s="3" t="s">
        <v>221</v>
      </c>
      <c r="C130" s="14">
        <v>13623000</v>
      </c>
      <c r="D130" s="14">
        <v>8045064.65</v>
      </c>
      <c r="E130" s="17">
        <f t="shared" si="1"/>
        <v>59.05501468105411</v>
      </c>
    </row>
    <row r="131" spans="1:5" ht="15.75">
      <c r="A131" s="2" t="s">
        <v>565</v>
      </c>
      <c r="B131" s="3" t="s">
        <v>567</v>
      </c>
      <c r="C131" s="14">
        <v>0</v>
      </c>
      <c r="D131" s="14">
        <v>825639.66</v>
      </c>
      <c r="E131" s="17"/>
    </row>
    <row r="132" spans="1:5" ht="31.5">
      <c r="A132" s="2" t="s">
        <v>566</v>
      </c>
      <c r="B132" s="3" t="s">
        <v>568</v>
      </c>
      <c r="C132" s="14">
        <v>0</v>
      </c>
      <c r="D132" s="14">
        <v>10468.9</v>
      </c>
      <c r="E132" s="17"/>
    </row>
    <row r="133" spans="1:5" ht="15.75">
      <c r="A133" s="2" t="s">
        <v>350</v>
      </c>
      <c r="B133" s="3" t="s">
        <v>156</v>
      </c>
      <c r="C133" s="14">
        <f>C134+C136+C137</f>
        <v>10543000</v>
      </c>
      <c r="D133" s="14">
        <f>D134+D136+D137</f>
        <v>4167091.52</v>
      </c>
      <c r="E133" s="17">
        <f t="shared" si="1"/>
        <v>39.52472275443422</v>
      </c>
    </row>
    <row r="134" spans="1:5" ht="47.25">
      <c r="A134" s="2" t="s">
        <v>351</v>
      </c>
      <c r="B134" s="3" t="s">
        <v>157</v>
      </c>
      <c r="C134" s="14">
        <f>C135</f>
        <v>10000000</v>
      </c>
      <c r="D134" s="14">
        <f>D135</f>
        <v>4023253.67</v>
      </c>
      <c r="E134" s="17">
        <f t="shared" si="1"/>
        <v>40.2325367</v>
      </c>
    </row>
    <row r="135" spans="1:5" ht="47.25">
      <c r="A135" s="2" t="s">
        <v>352</v>
      </c>
      <c r="B135" s="3" t="s">
        <v>158</v>
      </c>
      <c r="C135" s="14">
        <v>10000000</v>
      </c>
      <c r="D135" s="14">
        <v>4023253.67</v>
      </c>
      <c r="E135" s="17">
        <f t="shared" si="1"/>
        <v>40.2325367</v>
      </c>
    </row>
    <row r="136" spans="1:5" ht="31.5">
      <c r="A136" s="2" t="s">
        <v>353</v>
      </c>
      <c r="B136" s="3" t="s">
        <v>159</v>
      </c>
      <c r="C136" s="14">
        <v>63000</v>
      </c>
      <c r="D136" s="14">
        <v>30419.35</v>
      </c>
      <c r="E136" s="17">
        <f t="shared" si="1"/>
        <v>48.284682539682535</v>
      </c>
    </row>
    <row r="137" spans="1:5" ht="47.25">
      <c r="A137" s="2" t="s">
        <v>354</v>
      </c>
      <c r="B137" s="3" t="s">
        <v>160</v>
      </c>
      <c r="C137" s="14">
        <f>C138</f>
        <v>480000</v>
      </c>
      <c r="D137" s="14">
        <f>D138</f>
        <v>113418.5</v>
      </c>
      <c r="E137" s="17">
        <f t="shared" si="1"/>
        <v>23.628854166666667</v>
      </c>
    </row>
    <row r="138" spans="1:5" ht="47.25">
      <c r="A138" s="2" t="s">
        <v>355</v>
      </c>
      <c r="B138" s="3" t="s">
        <v>161</v>
      </c>
      <c r="C138" s="14">
        <v>480000</v>
      </c>
      <c r="D138" s="14">
        <v>113418.5</v>
      </c>
      <c r="E138" s="17">
        <f aca="true" t="shared" si="2" ref="E138:E200">D138/C138*100</f>
        <v>23.628854166666667</v>
      </c>
    </row>
    <row r="139" spans="1:5" ht="15.75">
      <c r="A139" s="2" t="s">
        <v>356</v>
      </c>
      <c r="B139" s="3" t="s">
        <v>162</v>
      </c>
      <c r="C139" s="14">
        <f>C140</f>
        <v>157570000</v>
      </c>
      <c r="D139" s="14">
        <f>D140</f>
        <v>83784010.96</v>
      </c>
      <c r="E139" s="17">
        <f t="shared" si="2"/>
        <v>53.17256518372786</v>
      </c>
    </row>
    <row r="140" spans="1:5" ht="15.75">
      <c r="A140" s="2" t="s">
        <v>357</v>
      </c>
      <c r="B140" s="3" t="s">
        <v>163</v>
      </c>
      <c r="C140" s="14">
        <f>SUM(C141:C143)</f>
        <v>157570000</v>
      </c>
      <c r="D140" s="14">
        <f>SUM(D141:D143)</f>
        <v>83784010.96</v>
      </c>
      <c r="E140" s="17">
        <f t="shared" si="2"/>
        <v>53.17256518372786</v>
      </c>
    </row>
    <row r="141" spans="1:5" ht="47.25">
      <c r="A141" s="2" t="s">
        <v>358</v>
      </c>
      <c r="B141" s="3" t="s">
        <v>243</v>
      </c>
      <c r="C141" s="14">
        <v>3300000</v>
      </c>
      <c r="D141" s="14">
        <v>1063641.1</v>
      </c>
      <c r="E141" s="17">
        <f t="shared" si="2"/>
        <v>32.23154848484849</v>
      </c>
    </row>
    <row r="142" spans="1:5" ht="31.5">
      <c r="A142" s="2" t="s">
        <v>359</v>
      </c>
      <c r="B142" s="3" t="s">
        <v>164</v>
      </c>
      <c r="C142" s="14">
        <v>142640000</v>
      </c>
      <c r="D142" s="14">
        <v>77779771.65</v>
      </c>
      <c r="E142" s="17">
        <f t="shared" si="2"/>
        <v>54.52872381519911</v>
      </c>
    </row>
    <row r="143" spans="1:5" ht="31.5">
      <c r="A143" s="2" t="s">
        <v>360</v>
      </c>
      <c r="B143" s="3" t="s">
        <v>165</v>
      </c>
      <c r="C143" s="14">
        <v>11630000</v>
      </c>
      <c r="D143" s="14">
        <v>4940598.21</v>
      </c>
      <c r="E143" s="17">
        <f t="shared" si="2"/>
        <v>42.481497936371454</v>
      </c>
    </row>
    <row r="144" spans="1:5" ht="31.5">
      <c r="A144" s="19" t="s">
        <v>361</v>
      </c>
      <c r="B144" s="20" t="s">
        <v>166</v>
      </c>
      <c r="C144" s="13">
        <f>C145+C155</f>
        <v>41588000</v>
      </c>
      <c r="D144" s="13">
        <f>D145+D155</f>
        <v>24939734.47</v>
      </c>
      <c r="E144" s="18">
        <f t="shared" si="2"/>
        <v>59.96858341348465</v>
      </c>
    </row>
    <row r="145" spans="1:5" ht="15.75">
      <c r="A145" s="2" t="s">
        <v>362</v>
      </c>
      <c r="B145" s="3" t="s">
        <v>167</v>
      </c>
      <c r="C145" s="14">
        <f>C149+C151+C153+C146+C147</f>
        <v>4565000</v>
      </c>
      <c r="D145" s="14">
        <f>D149+D151+D153+D146+D147+D148</f>
        <v>3159849.73</v>
      </c>
      <c r="E145" s="17">
        <f t="shared" si="2"/>
        <v>69.219052135816</v>
      </c>
    </row>
    <row r="146" spans="1:5" ht="47.25">
      <c r="A146" s="2" t="s">
        <v>363</v>
      </c>
      <c r="B146" s="3" t="s">
        <v>168</v>
      </c>
      <c r="C146" s="14">
        <v>5000</v>
      </c>
      <c r="D146" s="14">
        <v>4400</v>
      </c>
      <c r="E146" s="17">
        <f t="shared" si="2"/>
        <v>88</v>
      </c>
    </row>
    <row r="147" spans="1:5" ht="31.5">
      <c r="A147" s="2" t="s">
        <v>364</v>
      </c>
      <c r="B147" s="3" t="s">
        <v>169</v>
      </c>
      <c r="C147" s="14">
        <v>200000</v>
      </c>
      <c r="D147" s="14">
        <v>131862.5</v>
      </c>
      <c r="E147" s="17">
        <f t="shared" si="2"/>
        <v>65.93124999999999</v>
      </c>
    </row>
    <row r="148" spans="1:5" ht="19.5" customHeight="1">
      <c r="A148" s="2" t="s">
        <v>569</v>
      </c>
      <c r="B148" s="3" t="s">
        <v>570</v>
      </c>
      <c r="C148" s="14">
        <v>0</v>
      </c>
      <c r="D148" s="14">
        <v>200</v>
      </c>
      <c r="E148" s="17"/>
    </row>
    <row r="149" spans="1:5" ht="31.5">
      <c r="A149" s="2" t="s">
        <v>365</v>
      </c>
      <c r="B149" s="3" t="s">
        <v>170</v>
      </c>
      <c r="C149" s="14">
        <f>C150</f>
        <v>63000</v>
      </c>
      <c r="D149" s="14">
        <f>D150</f>
        <v>19150</v>
      </c>
      <c r="E149" s="17">
        <f t="shared" si="2"/>
        <v>30.396825396825395</v>
      </c>
    </row>
    <row r="150" spans="1:5" ht="66" customHeight="1">
      <c r="A150" s="2" t="s">
        <v>366</v>
      </c>
      <c r="B150" s="3" t="s">
        <v>171</v>
      </c>
      <c r="C150" s="14">
        <v>63000</v>
      </c>
      <c r="D150" s="14">
        <v>19150</v>
      </c>
      <c r="E150" s="17">
        <f t="shared" si="2"/>
        <v>30.396825396825395</v>
      </c>
    </row>
    <row r="151" spans="1:5" ht="31.5">
      <c r="A151" s="2" t="s">
        <v>367</v>
      </c>
      <c r="B151" s="3" t="s">
        <v>172</v>
      </c>
      <c r="C151" s="14">
        <f>C152</f>
        <v>476000</v>
      </c>
      <c r="D151" s="14">
        <f>D152</f>
        <v>297622.86</v>
      </c>
      <c r="E151" s="17">
        <f t="shared" si="2"/>
        <v>62.52581092436974</v>
      </c>
    </row>
    <row r="152" spans="1:5" ht="63">
      <c r="A152" s="2" t="s">
        <v>368</v>
      </c>
      <c r="B152" s="3" t="s">
        <v>173</v>
      </c>
      <c r="C152" s="14">
        <v>476000</v>
      </c>
      <c r="D152" s="14">
        <v>297622.86</v>
      </c>
      <c r="E152" s="17">
        <f t="shared" si="2"/>
        <v>62.52581092436974</v>
      </c>
    </row>
    <row r="153" spans="1:5" ht="15.75">
      <c r="A153" s="2" t="s">
        <v>369</v>
      </c>
      <c r="B153" s="3" t="s">
        <v>174</v>
      </c>
      <c r="C153" s="14">
        <f>C154</f>
        <v>3821000</v>
      </c>
      <c r="D153" s="14">
        <f>D154</f>
        <v>2706614.37</v>
      </c>
      <c r="E153" s="17">
        <f t="shared" si="2"/>
        <v>70.83523606385764</v>
      </c>
    </row>
    <row r="154" spans="1:5" ht="31.5">
      <c r="A154" s="2" t="s">
        <v>370</v>
      </c>
      <c r="B154" s="3" t="s">
        <v>175</v>
      </c>
      <c r="C154" s="14">
        <v>3821000</v>
      </c>
      <c r="D154" s="14">
        <v>2706614.37</v>
      </c>
      <c r="E154" s="17">
        <f t="shared" si="2"/>
        <v>70.83523606385764</v>
      </c>
    </row>
    <row r="155" spans="1:5" ht="15.75">
      <c r="A155" s="2" t="s">
        <v>371</v>
      </c>
      <c r="B155" s="3" t="s">
        <v>176</v>
      </c>
      <c r="C155" s="14">
        <f>C158</f>
        <v>37023000</v>
      </c>
      <c r="D155" s="14">
        <f>D156+D158</f>
        <v>21779884.74</v>
      </c>
      <c r="E155" s="17">
        <f t="shared" si="2"/>
        <v>58.827984604164975</v>
      </c>
    </row>
    <row r="156" spans="1:5" ht="31.5">
      <c r="A156" s="2" t="s">
        <v>571</v>
      </c>
      <c r="B156" s="3" t="s">
        <v>573</v>
      </c>
      <c r="C156" s="14">
        <v>0</v>
      </c>
      <c r="D156" s="14">
        <f>D157</f>
        <v>1609268.9</v>
      </c>
      <c r="E156" s="17"/>
    </row>
    <row r="157" spans="1:5" ht="31.5">
      <c r="A157" s="2" t="s">
        <v>572</v>
      </c>
      <c r="B157" s="3" t="s">
        <v>574</v>
      </c>
      <c r="C157" s="14">
        <v>0</v>
      </c>
      <c r="D157" s="14">
        <v>1609268.9</v>
      </c>
      <c r="E157" s="17"/>
    </row>
    <row r="158" spans="1:5" ht="15.75">
      <c r="A158" s="2" t="s">
        <v>372</v>
      </c>
      <c r="B158" s="3" t="s">
        <v>177</v>
      </c>
      <c r="C158" s="14">
        <f>C159</f>
        <v>37023000</v>
      </c>
      <c r="D158" s="14">
        <f>D159</f>
        <v>20170615.84</v>
      </c>
      <c r="E158" s="17">
        <f t="shared" si="2"/>
        <v>54.481311184939095</v>
      </c>
    </row>
    <row r="159" spans="1:5" ht="18" customHeight="1">
      <c r="A159" s="2" t="s">
        <v>373</v>
      </c>
      <c r="B159" s="3" t="s">
        <v>178</v>
      </c>
      <c r="C159" s="14">
        <v>37023000</v>
      </c>
      <c r="D159" s="14">
        <v>20170615.84</v>
      </c>
      <c r="E159" s="17">
        <f t="shared" si="2"/>
        <v>54.481311184939095</v>
      </c>
    </row>
    <row r="160" spans="1:5" ht="31.5">
      <c r="A160" s="19" t="s">
        <v>374</v>
      </c>
      <c r="B160" s="20" t="s">
        <v>179</v>
      </c>
      <c r="C160" s="13">
        <f>C161+C167</f>
        <v>6050000</v>
      </c>
      <c r="D160" s="13">
        <f>D161+D167</f>
        <v>7152199.29</v>
      </c>
      <c r="E160" s="18">
        <f t="shared" si="2"/>
        <v>118.21817008264463</v>
      </c>
    </row>
    <row r="161" spans="1:5" ht="63">
      <c r="A161" s="2" t="s">
        <v>375</v>
      </c>
      <c r="B161" s="3" t="s">
        <v>180</v>
      </c>
      <c r="C161" s="14">
        <f>C165</f>
        <v>50000</v>
      </c>
      <c r="D161" s="14">
        <f>D162+D165</f>
        <v>1608826.8800000001</v>
      </c>
      <c r="E161" s="17">
        <f t="shared" si="2"/>
        <v>3217.65376</v>
      </c>
    </row>
    <row r="162" spans="1:5" ht="82.5" customHeight="1">
      <c r="A162" s="2" t="s">
        <v>578</v>
      </c>
      <c r="B162" s="15" t="s">
        <v>575</v>
      </c>
      <c r="C162" s="14">
        <v>0</v>
      </c>
      <c r="D162" s="14">
        <f>D163+D164</f>
        <v>1515253.8800000001</v>
      </c>
      <c r="E162" s="17"/>
    </row>
    <row r="163" spans="1:5" ht="78.75">
      <c r="A163" s="2" t="s">
        <v>579</v>
      </c>
      <c r="B163" s="15" t="s">
        <v>576</v>
      </c>
      <c r="C163" s="14">
        <v>0</v>
      </c>
      <c r="D163" s="14">
        <v>0.8</v>
      </c>
      <c r="E163" s="17"/>
    </row>
    <row r="164" spans="1:5" ht="82.5" customHeight="1">
      <c r="A164" s="2" t="s">
        <v>580</v>
      </c>
      <c r="B164" s="15" t="s">
        <v>577</v>
      </c>
      <c r="C164" s="14">
        <v>0</v>
      </c>
      <c r="D164" s="14">
        <v>1515253.08</v>
      </c>
      <c r="E164" s="17"/>
    </row>
    <row r="165" spans="1:5" ht="81" customHeight="1">
      <c r="A165" s="2" t="s">
        <v>376</v>
      </c>
      <c r="B165" s="3" t="s">
        <v>181</v>
      </c>
      <c r="C165" s="14">
        <f>C166</f>
        <v>50000</v>
      </c>
      <c r="D165" s="14">
        <f>D166</f>
        <v>93573</v>
      </c>
      <c r="E165" s="17">
        <f t="shared" si="2"/>
        <v>187.146</v>
      </c>
    </row>
    <row r="166" spans="1:5" ht="78.75">
      <c r="A166" s="2" t="s">
        <v>377</v>
      </c>
      <c r="B166" s="3" t="s">
        <v>182</v>
      </c>
      <c r="C166" s="14">
        <v>50000</v>
      </c>
      <c r="D166" s="14">
        <v>93573</v>
      </c>
      <c r="E166" s="17">
        <f t="shared" si="2"/>
        <v>187.146</v>
      </c>
    </row>
    <row r="167" spans="1:5" ht="31.5">
      <c r="A167" s="2" t="s">
        <v>378</v>
      </c>
      <c r="B167" s="3" t="s">
        <v>183</v>
      </c>
      <c r="C167" s="14">
        <f>C168</f>
        <v>6000000</v>
      </c>
      <c r="D167" s="14">
        <f>D168</f>
        <v>5543372.41</v>
      </c>
      <c r="E167" s="17">
        <f t="shared" si="2"/>
        <v>92.38954016666668</v>
      </c>
    </row>
    <row r="168" spans="1:5" ht="47.25">
      <c r="A168" s="2" t="s">
        <v>379</v>
      </c>
      <c r="B168" s="3" t="s">
        <v>184</v>
      </c>
      <c r="C168" s="14">
        <f>C169</f>
        <v>6000000</v>
      </c>
      <c r="D168" s="14">
        <f>D169</f>
        <v>5543372.41</v>
      </c>
      <c r="E168" s="17">
        <f t="shared" si="2"/>
        <v>92.38954016666668</v>
      </c>
    </row>
    <row r="169" spans="1:5" ht="47.25">
      <c r="A169" s="2" t="s">
        <v>380</v>
      </c>
      <c r="B169" s="3" t="s">
        <v>185</v>
      </c>
      <c r="C169" s="14">
        <v>6000000</v>
      </c>
      <c r="D169" s="14">
        <v>5543372.41</v>
      </c>
      <c r="E169" s="17">
        <f t="shared" si="2"/>
        <v>92.38954016666668</v>
      </c>
    </row>
    <row r="170" spans="1:5" ht="15.75">
      <c r="A170" s="19" t="s">
        <v>381</v>
      </c>
      <c r="B170" s="20" t="s">
        <v>186</v>
      </c>
      <c r="C170" s="13">
        <f>C171</f>
        <v>1132000</v>
      </c>
      <c r="D170" s="13">
        <f>D171</f>
        <v>685350</v>
      </c>
      <c r="E170" s="18">
        <f t="shared" si="2"/>
        <v>60.543286219081274</v>
      </c>
    </row>
    <row r="171" spans="1:5" ht="31.5">
      <c r="A171" s="2" t="s">
        <v>382</v>
      </c>
      <c r="B171" s="3" t="s">
        <v>187</v>
      </c>
      <c r="C171" s="14">
        <f>C172</f>
        <v>1132000</v>
      </c>
      <c r="D171" s="14">
        <f>D172</f>
        <v>685350</v>
      </c>
      <c r="E171" s="17">
        <f t="shared" si="2"/>
        <v>60.543286219081274</v>
      </c>
    </row>
    <row r="172" spans="1:5" ht="31.5">
      <c r="A172" s="2" t="s">
        <v>383</v>
      </c>
      <c r="B172" s="3" t="s">
        <v>188</v>
      </c>
      <c r="C172" s="14">
        <v>1132000</v>
      </c>
      <c r="D172" s="14">
        <v>685350</v>
      </c>
      <c r="E172" s="17">
        <f t="shared" si="2"/>
        <v>60.543286219081274</v>
      </c>
    </row>
    <row r="173" spans="1:5" ht="15.75">
      <c r="A173" s="19" t="s">
        <v>384</v>
      </c>
      <c r="B173" s="20" t="s">
        <v>189</v>
      </c>
      <c r="C173" s="13">
        <f>C174+C180+C185+C189+C190+C191+C195+C197+C199</f>
        <v>440683000</v>
      </c>
      <c r="D173" s="13">
        <f>D174+D176+D178+D180+D182+D185+D189+D190+D191+D195+D197+D199</f>
        <v>202019589.54000002</v>
      </c>
      <c r="E173" s="18">
        <f t="shared" si="2"/>
        <v>45.84238319608426</v>
      </c>
    </row>
    <row r="174" spans="1:5" ht="64.5" customHeight="1">
      <c r="A174" s="2" t="s">
        <v>385</v>
      </c>
      <c r="B174" s="3" t="s">
        <v>190</v>
      </c>
      <c r="C174" s="14">
        <f>C175</f>
        <v>1000000</v>
      </c>
      <c r="D174" s="14">
        <f>D175</f>
        <v>85000</v>
      </c>
      <c r="E174" s="17">
        <f t="shared" si="2"/>
        <v>8.5</v>
      </c>
    </row>
    <row r="175" spans="1:5" ht="64.5" customHeight="1">
      <c r="A175" s="2" t="s">
        <v>386</v>
      </c>
      <c r="B175" s="3" t="s">
        <v>244</v>
      </c>
      <c r="C175" s="14">
        <v>1000000</v>
      </c>
      <c r="D175" s="14">
        <v>85000</v>
      </c>
      <c r="E175" s="17">
        <f t="shared" si="2"/>
        <v>8.5</v>
      </c>
    </row>
    <row r="176" spans="1:5" ht="16.5" customHeight="1">
      <c r="A176" s="2" t="s">
        <v>585</v>
      </c>
      <c r="B176" s="15" t="s">
        <v>581</v>
      </c>
      <c r="C176" s="14">
        <v>0</v>
      </c>
      <c r="D176" s="14">
        <f>D177</f>
        <v>910.69</v>
      </c>
      <c r="E176" s="17"/>
    </row>
    <row r="177" spans="1:5" ht="33.75" customHeight="1">
      <c r="A177" s="2" t="s">
        <v>586</v>
      </c>
      <c r="B177" s="15" t="s">
        <v>582</v>
      </c>
      <c r="C177" s="14">
        <v>0</v>
      </c>
      <c r="D177" s="14">
        <v>910.69</v>
      </c>
      <c r="E177" s="17"/>
    </row>
    <row r="178" spans="1:5" ht="31.5">
      <c r="A178" s="2" t="s">
        <v>587</v>
      </c>
      <c r="B178" s="15" t="s">
        <v>583</v>
      </c>
      <c r="C178" s="14">
        <v>0</v>
      </c>
      <c r="D178" s="14">
        <f>D179</f>
        <v>10500</v>
      </c>
      <c r="E178" s="17"/>
    </row>
    <row r="179" spans="1:5" ht="31.5">
      <c r="A179" s="2" t="s">
        <v>588</v>
      </c>
      <c r="B179" s="15" t="s">
        <v>584</v>
      </c>
      <c r="C179" s="14">
        <v>0</v>
      </c>
      <c r="D179" s="14">
        <v>10500</v>
      </c>
      <c r="E179" s="17"/>
    </row>
    <row r="180" spans="1:5" ht="31.5">
      <c r="A180" s="2" t="s">
        <v>387</v>
      </c>
      <c r="B180" s="3" t="s">
        <v>191</v>
      </c>
      <c r="C180" s="14">
        <f>C181</f>
        <v>12000000</v>
      </c>
      <c r="D180" s="14">
        <f>D181</f>
        <v>4269710.7</v>
      </c>
      <c r="E180" s="17">
        <f t="shared" si="2"/>
        <v>35.5809225</v>
      </c>
    </row>
    <row r="181" spans="1:5" ht="47.25">
      <c r="A181" s="2" t="s">
        <v>388</v>
      </c>
      <c r="B181" s="3" t="s">
        <v>192</v>
      </c>
      <c r="C181" s="14">
        <v>12000000</v>
      </c>
      <c r="D181" s="14">
        <v>4269710.7</v>
      </c>
      <c r="E181" s="17">
        <f t="shared" si="2"/>
        <v>35.5809225</v>
      </c>
    </row>
    <row r="182" spans="1:5" ht="15.75">
      <c r="A182" s="2" t="s">
        <v>592</v>
      </c>
      <c r="B182" s="15" t="s">
        <v>589</v>
      </c>
      <c r="C182" s="14">
        <v>0</v>
      </c>
      <c r="D182" s="14">
        <f>D183</f>
        <v>12000</v>
      </c>
      <c r="E182" s="17"/>
    </row>
    <row r="183" spans="1:5" ht="47.25">
      <c r="A183" s="2" t="s">
        <v>593</v>
      </c>
      <c r="B183" s="15" t="s">
        <v>590</v>
      </c>
      <c r="C183" s="14">
        <v>0</v>
      </c>
      <c r="D183" s="14">
        <f>D184</f>
        <v>12000</v>
      </c>
      <c r="E183" s="17"/>
    </row>
    <row r="184" spans="1:5" ht="47.25">
      <c r="A184" s="2" t="s">
        <v>594</v>
      </c>
      <c r="B184" s="15" t="s">
        <v>591</v>
      </c>
      <c r="C184" s="14">
        <v>0</v>
      </c>
      <c r="D184" s="14">
        <v>12000</v>
      </c>
      <c r="E184" s="17"/>
    </row>
    <row r="185" spans="1:5" ht="82.5" customHeight="1">
      <c r="A185" s="2" t="s">
        <v>389</v>
      </c>
      <c r="B185" s="8" t="s">
        <v>193</v>
      </c>
      <c r="C185" s="14">
        <f>C186</f>
        <v>250000</v>
      </c>
      <c r="D185" s="14">
        <f>D186</f>
        <v>114532.54000000001</v>
      </c>
      <c r="E185" s="17">
        <f t="shared" si="2"/>
        <v>45.813016</v>
      </c>
    </row>
    <row r="186" spans="1:5" ht="15.75">
      <c r="A186" s="2" t="s">
        <v>390</v>
      </c>
      <c r="B186" s="8" t="s">
        <v>245</v>
      </c>
      <c r="C186" s="14">
        <f>C187</f>
        <v>250000</v>
      </c>
      <c r="D186" s="14">
        <f>D187+D188</f>
        <v>114532.54000000001</v>
      </c>
      <c r="E186" s="17">
        <f t="shared" si="2"/>
        <v>45.813016</v>
      </c>
    </row>
    <row r="187" spans="1:5" ht="47.25">
      <c r="A187" s="2" t="s">
        <v>391</v>
      </c>
      <c r="B187" s="8" t="s">
        <v>194</v>
      </c>
      <c r="C187" s="14">
        <v>250000</v>
      </c>
      <c r="D187" s="14">
        <v>94000</v>
      </c>
      <c r="E187" s="17">
        <f t="shared" si="2"/>
        <v>37.6</v>
      </c>
    </row>
    <row r="188" spans="1:5" ht="63">
      <c r="A188" s="2" t="s">
        <v>595</v>
      </c>
      <c r="B188" s="8" t="s">
        <v>596</v>
      </c>
      <c r="C188" s="14">
        <v>0</v>
      </c>
      <c r="D188" s="14">
        <v>20532.54</v>
      </c>
      <c r="E188" s="17"/>
    </row>
    <row r="189" spans="1:5" ht="15.75">
      <c r="A189" s="2" t="s">
        <v>392</v>
      </c>
      <c r="B189" s="3" t="s">
        <v>195</v>
      </c>
      <c r="C189" s="14">
        <v>300000</v>
      </c>
      <c r="D189" s="14">
        <v>188791.24</v>
      </c>
      <c r="E189" s="17">
        <f t="shared" si="2"/>
        <v>62.930413333333334</v>
      </c>
    </row>
    <row r="190" spans="1:5" ht="31.5">
      <c r="A190" s="2" t="s">
        <v>393</v>
      </c>
      <c r="B190" s="3" t="s">
        <v>196</v>
      </c>
      <c r="C190" s="14">
        <v>2295000</v>
      </c>
      <c r="D190" s="14">
        <v>999923.52</v>
      </c>
      <c r="E190" s="17">
        <f t="shared" si="2"/>
        <v>43.569652287581704</v>
      </c>
    </row>
    <row r="191" spans="1:5" ht="18.75" customHeight="1">
      <c r="A191" s="2" t="s">
        <v>394</v>
      </c>
      <c r="B191" s="3" t="s">
        <v>197</v>
      </c>
      <c r="C191" s="14">
        <f>C192+C194</f>
        <v>411578000</v>
      </c>
      <c r="D191" s="14">
        <f>D193+D194</f>
        <v>191233482.05</v>
      </c>
      <c r="E191" s="17">
        <f t="shared" si="2"/>
        <v>46.463484940886055</v>
      </c>
    </row>
    <row r="192" spans="1:5" ht="33.75" customHeight="1">
      <c r="A192" s="2" t="s">
        <v>597</v>
      </c>
      <c r="B192" s="3" t="s">
        <v>598</v>
      </c>
      <c r="C192" s="14">
        <f>C193</f>
        <v>500000</v>
      </c>
      <c r="D192" s="14">
        <f>D193</f>
        <v>227000</v>
      </c>
      <c r="E192" s="17">
        <f t="shared" si="2"/>
        <v>45.4</v>
      </c>
    </row>
    <row r="193" spans="1:5" ht="47.25">
      <c r="A193" s="2" t="s">
        <v>395</v>
      </c>
      <c r="B193" s="3" t="s">
        <v>246</v>
      </c>
      <c r="C193" s="14">
        <v>500000</v>
      </c>
      <c r="D193" s="14">
        <v>227000</v>
      </c>
      <c r="E193" s="17">
        <f t="shared" si="2"/>
        <v>45.4</v>
      </c>
    </row>
    <row r="194" spans="1:5" ht="31.5">
      <c r="A194" s="2" t="s">
        <v>396</v>
      </c>
      <c r="B194" s="3" t="s">
        <v>198</v>
      </c>
      <c r="C194" s="14">
        <v>411078000</v>
      </c>
      <c r="D194" s="14">
        <v>191006482.05</v>
      </c>
      <c r="E194" s="17">
        <f t="shared" si="2"/>
        <v>46.46477847269861</v>
      </c>
    </row>
    <row r="195" spans="1:5" ht="47.25">
      <c r="A195" s="2" t="s">
        <v>397</v>
      </c>
      <c r="B195" s="3" t="s">
        <v>199</v>
      </c>
      <c r="C195" s="14">
        <f>C196</f>
        <v>2076000</v>
      </c>
      <c r="D195" s="14">
        <f>D196</f>
        <v>953969.68</v>
      </c>
      <c r="E195" s="17">
        <f t="shared" si="2"/>
        <v>45.95229672447014</v>
      </c>
    </row>
    <row r="196" spans="1:5" ht="63">
      <c r="A196" s="2" t="s">
        <v>398</v>
      </c>
      <c r="B196" s="3" t="s">
        <v>200</v>
      </c>
      <c r="C196" s="14">
        <v>2076000</v>
      </c>
      <c r="D196" s="14">
        <v>953969.68</v>
      </c>
      <c r="E196" s="17">
        <f t="shared" si="2"/>
        <v>45.95229672447014</v>
      </c>
    </row>
    <row r="197" spans="1:5" ht="47.25">
      <c r="A197" s="2" t="s">
        <v>399</v>
      </c>
      <c r="B197" s="3" t="s">
        <v>201</v>
      </c>
      <c r="C197" s="14">
        <f>C198</f>
        <v>3531000</v>
      </c>
      <c r="D197" s="14">
        <f>D198</f>
        <v>1006109.18</v>
      </c>
      <c r="E197" s="17">
        <f t="shared" si="2"/>
        <v>28.49360464457661</v>
      </c>
    </row>
    <row r="198" spans="1:5" ht="63">
      <c r="A198" s="2" t="s">
        <v>400</v>
      </c>
      <c r="B198" s="3" t="s">
        <v>247</v>
      </c>
      <c r="C198" s="14">
        <v>3531000</v>
      </c>
      <c r="D198" s="14">
        <v>1006109.18</v>
      </c>
      <c r="E198" s="17">
        <f t="shared" si="2"/>
        <v>28.49360464457661</v>
      </c>
    </row>
    <row r="199" spans="1:5" ht="31.5">
      <c r="A199" s="2" t="s">
        <v>401</v>
      </c>
      <c r="B199" s="3" t="s">
        <v>202</v>
      </c>
      <c r="C199" s="14">
        <f>C200</f>
        <v>7653000</v>
      </c>
      <c r="D199" s="14">
        <f>D200</f>
        <v>3144659.94</v>
      </c>
      <c r="E199" s="17">
        <f t="shared" si="2"/>
        <v>41.09055194041552</v>
      </c>
    </row>
    <row r="200" spans="1:5" ht="31.5">
      <c r="A200" s="2" t="s">
        <v>402</v>
      </c>
      <c r="B200" s="3" t="s">
        <v>203</v>
      </c>
      <c r="C200" s="14">
        <v>7653000</v>
      </c>
      <c r="D200" s="14">
        <v>3144659.94</v>
      </c>
      <c r="E200" s="17">
        <f t="shared" si="2"/>
        <v>41.09055194041552</v>
      </c>
    </row>
    <row r="201" spans="1:5" ht="18" customHeight="1">
      <c r="A201" s="19" t="s">
        <v>604</v>
      </c>
      <c r="B201" s="16" t="s">
        <v>599</v>
      </c>
      <c r="C201" s="13">
        <v>0</v>
      </c>
      <c r="D201" s="13">
        <f>D202+D204</f>
        <v>345794.45999999996</v>
      </c>
      <c r="E201" s="18"/>
    </row>
    <row r="202" spans="1:5" ht="17.25" customHeight="1">
      <c r="A202" s="2" t="s">
        <v>605</v>
      </c>
      <c r="B202" s="15" t="s">
        <v>600</v>
      </c>
      <c r="C202" s="14">
        <v>0</v>
      </c>
      <c r="D202" s="14">
        <f>D203</f>
        <v>202583.86</v>
      </c>
      <c r="E202" s="17"/>
    </row>
    <row r="203" spans="1:5" ht="31.5">
      <c r="A203" s="2" t="s">
        <v>606</v>
      </c>
      <c r="B203" s="15" t="s">
        <v>601</v>
      </c>
      <c r="C203" s="14">
        <v>0</v>
      </c>
      <c r="D203" s="14">
        <v>202583.86</v>
      </c>
      <c r="E203" s="17"/>
    </row>
    <row r="204" spans="1:5" ht="17.25" customHeight="1">
      <c r="A204" s="2" t="s">
        <v>607</v>
      </c>
      <c r="B204" s="15" t="s">
        <v>602</v>
      </c>
      <c r="C204" s="14">
        <v>0</v>
      </c>
      <c r="D204" s="14">
        <f>D205</f>
        <v>143210.6</v>
      </c>
      <c r="E204" s="17"/>
    </row>
    <row r="205" spans="1:5" ht="18.75" customHeight="1">
      <c r="A205" s="2" t="s">
        <v>608</v>
      </c>
      <c r="B205" s="15" t="s">
        <v>603</v>
      </c>
      <c r="C205" s="14">
        <v>0</v>
      </c>
      <c r="D205" s="14">
        <v>143210.6</v>
      </c>
      <c r="E205" s="17"/>
    </row>
    <row r="206" spans="1:5" ht="47.25">
      <c r="A206" s="19" t="s">
        <v>805</v>
      </c>
      <c r="B206" s="16" t="s">
        <v>808</v>
      </c>
      <c r="C206" s="13">
        <v>0</v>
      </c>
      <c r="D206" s="13">
        <f>D207</f>
        <v>450</v>
      </c>
      <c r="E206" s="18"/>
    </row>
    <row r="207" spans="1:5" ht="47.25">
      <c r="A207" s="2" t="s">
        <v>806</v>
      </c>
      <c r="B207" s="15" t="s">
        <v>809</v>
      </c>
      <c r="C207" s="14">
        <v>0</v>
      </c>
      <c r="D207" s="14">
        <f>D208</f>
        <v>450</v>
      </c>
      <c r="E207" s="17"/>
    </row>
    <row r="208" spans="1:5" ht="63">
      <c r="A208" s="2" t="s">
        <v>807</v>
      </c>
      <c r="B208" s="15" t="s">
        <v>810</v>
      </c>
      <c r="C208" s="14">
        <v>0</v>
      </c>
      <c r="D208" s="14">
        <v>450</v>
      </c>
      <c r="E208" s="17"/>
    </row>
    <row r="209" spans="1:5" ht="15.75">
      <c r="A209" s="19" t="s">
        <v>403</v>
      </c>
      <c r="B209" s="20" t="s">
        <v>204</v>
      </c>
      <c r="C209" s="13">
        <f>C211+C216+C293+C334+C363+C367+C370+C380</f>
        <v>34234088433.6</v>
      </c>
      <c r="D209" s="13">
        <f>D211+D216+D293+D334+D363+D367+D370+D380</f>
        <v>15420735499.92</v>
      </c>
      <c r="E209" s="18">
        <f aca="true" t="shared" si="3" ref="E209:E268">D209/C209*100</f>
        <v>45.044971855552284</v>
      </c>
    </row>
    <row r="210" spans="1:6" ht="31.5">
      <c r="A210" s="19" t="s">
        <v>404</v>
      </c>
      <c r="B210" s="20" t="s">
        <v>205</v>
      </c>
      <c r="C210" s="13">
        <f>C211+C216+C293+C334</f>
        <v>34081091637.47</v>
      </c>
      <c r="D210" s="13">
        <f>D211+D216+D293+D334</f>
        <v>15329034191.08</v>
      </c>
      <c r="E210" s="18">
        <f t="shared" si="3"/>
        <v>44.97811969798144</v>
      </c>
      <c r="F210" s="9"/>
    </row>
    <row r="211" spans="1:5" ht="15.75">
      <c r="A211" s="19" t="s">
        <v>405</v>
      </c>
      <c r="B211" s="20" t="s">
        <v>1</v>
      </c>
      <c r="C211" s="13">
        <f>C212+C214</f>
        <v>13031179700</v>
      </c>
      <c r="D211" s="13">
        <f>D212+D214</f>
        <v>6515592600</v>
      </c>
      <c r="E211" s="18">
        <f t="shared" si="3"/>
        <v>50.000021103231354</v>
      </c>
    </row>
    <row r="212" spans="1:5" ht="16.5" customHeight="1">
      <c r="A212" s="2" t="s">
        <v>750</v>
      </c>
      <c r="B212" s="15" t="s">
        <v>609</v>
      </c>
      <c r="C212" s="14">
        <f>C213</f>
        <v>12165457700</v>
      </c>
      <c r="D212" s="14">
        <f>D213</f>
        <v>6082728600</v>
      </c>
      <c r="E212" s="17">
        <f t="shared" si="3"/>
        <v>49.999997945001276</v>
      </c>
    </row>
    <row r="213" spans="1:5" ht="31.5">
      <c r="A213" s="2" t="s">
        <v>406</v>
      </c>
      <c r="B213" s="3" t="s">
        <v>2</v>
      </c>
      <c r="C213" s="14">
        <v>12165457700</v>
      </c>
      <c r="D213" s="14">
        <v>6082728600</v>
      </c>
      <c r="E213" s="17">
        <f t="shared" si="3"/>
        <v>49.999997945001276</v>
      </c>
    </row>
    <row r="214" spans="1:5" ht="31.5">
      <c r="A214" s="2" t="s">
        <v>611</v>
      </c>
      <c r="B214" s="15" t="s">
        <v>610</v>
      </c>
      <c r="C214" s="14">
        <f>C215</f>
        <v>865722000</v>
      </c>
      <c r="D214" s="14">
        <f>D215</f>
        <v>432864000</v>
      </c>
      <c r="E214" s="17">
        <f t="shared" si="3"/>
        <v>50.00034653156556</v>
      </c>
    </row>
    <row r="215" spans="1:5" ht="47.25">
      <c r="A215" s="2" t="s">
        <v>407</v>
      </c>
      <c r="B215" s="3" t="s">
        <v>3</v>
      </c>
      <c r="C215" s="14">
        <v>865722000</v>
      </c>
      <c r="D215" s="14">
        <v>432864000</v>
      </c>
      <c r="E215" s="17">
        <f t="shared" si="3"/>
        <v>50.00034653156556</v>
      </c>
    </row>
    <row r="216" spans="1:5" ht="31.5">
      <c r="A216" s="19" t="s">
        <v>408</v>
      </c>
      <c r="B216" s="20" t="s">
        <v>206</v>
      </c>
      <c r="C216" s="13">
        <f>C217+C219+C221+C223+C225+C226+C228+C229+C230+C232+C234+C236+C238+C240+C242+C244+C246+C248+C250+C252+C254+C256+C258+C260+C261+C262+C264+C266+C268+C270+C272+C274+C276+C278+C280+C281+C282+C283+C285+C287+C288+C289+C291</f>
        <v>6593289709.1</v>
      </c>
      <c r="D216" s="13">
        <f>D217+D219+D221+D223+D225+D226+D228+D229+D230+D232+D234+D236+D238+D240+D242+D244+D246+D248+D250+D252+D254+D256+D258+D260+D261+D262+D264+D266+D268+D270+D272+D274+D276+D278+D280+D281+D282+D283+D285+D287+D288+D289+D291</f>
        <v>2638171798.75</v>
      </c>
      <c r="E216" s="18">
        <f t="shared" si="3"/>
        <v>40.0129816092992</v>
      </c>
    </row>
    <row r="217" spans="1:5" ht="34.5" customHeight="1">
      <c r="A217" s="2" t="s">
        <v>612</v>
      </c>
      <c r="B217" s="3" t="s">
        <v>613</v>
      </c>
      <c r="C217" s="14">
        <f>C218</f>
        <v>3332600</v>
      </c>
      <c r="D217" s="14">
        <f>D218</f>
        <v>0</v>
      </c>
      <c r="E217" s="17">
        <f t="shared" si="3"/>
        <v>0</v>
      </c>
    </row>
    <row r="218" spans="1:5" ht="47.25">
      <c r="A218" s="2" t="s">
        <v>409</v>
      </c>
      <c r="B218" s="3" t="s">
        <v>4</v>
      </c>
      <c r="C218" s="14">
        <v>3332600</v>
      </c>
      <c r="D218" s="14">
        <v>0</v>
      </c>
      <c r="E218" s="17">
        <f t="shared" si="3"/>
        <v>0</v>
      </c>
    </row>
    <row r="219" spans="1:5" ht="31.5">
      <c r="A219" s="2" t="s">
        <v>614</v>
      </c>
      <c r="B219" s="3" t="s">
        <v>615</v>
      </c>
      <c r="C219" s="14">
        <f>C220</f>
        <v>152361500</v>
      </c>
      <c r="D219" s="14">
        <f>D220</f>
        <v>0</v>
      </c>
      <c r="E219" s="17">
        <f t="shared" si="3"/>
        <v>0</v>
      </c>
    </row>
    <row r="220" spans="1:5" ht="47.25">
      <c r="A220" s="2" t="s">
        <v>410</v>
      </c>
      <c r="B220" s="3" t="s">
        <v>222</v>
      </c>
      <c r="C220" s="14">
        <v>152361500</v>
      </c>
      <c r="D220" s="14">
        <v>0</v>
      </c>
      <c r="E220" s="17">
        <f t="shared" si="3"/>
        <v>0</v>
      </c>
    </row>
    <row r="221" spans="1:5" ht="31.5">
      <c r="A221" s="2" t="s">
        <v>616</v>
      </c>
      <c r="B221" s="3" t="s">
        <v>617</v>
      </c>
      <c r="C221" s="14">
        <f>C222</f>
        <v>8007300</v>
      </c>
      <c r="D221" s="14">
        <f>D222</f>
        <v>3352098.34</v>
      </c>
      <c r="E221" s="17">
        <f t="shared" si="3"/>
        <v>41.86302923582231</v>
      </c>
    </row>
    <row r="222" spans="1:5" ht="33.75" customHeight="1">
      <c r="A222" s="2" t="s">
        <v>411</v>
      </c>
      <c r="B222" s="3" t="s">
        <v>223</v>
      </c>
      <c r="C222" s="14">
        <v>8007300</v>
      </c>
      <c r="D222" s="14">
        <v>3352098.34</v>
      </c>
      <c r="E222" s="17">
        <f t="shared" si="3"/>
        <v>41.86302923582231</v>
      </c>
    </row>
    <row r="223" spans="1:5" ht="31.5">
      <c r="A223" s="2" t="s">
        <v>618</v>
      </c>
      <c r="B223" s="3" t="s">
        <v>619</v>
      </c>
      <c r="C223" s="14">
        <f>C224</f>
        <v>5103200</v>
      </c>
      <c r="D223" s="14">
        <f>D224</f>
        <v>0</v>
      </c>
      <c r="E223" s="17">
        <f t="shared" si="3"/>
        <v>0</v>
      </c>
    </row>
    <row r="224" spans="1:5" ht="31.5">
      <c r="A224" s="2" t="s">
        <v>412</v>
      </c>
      <c r="B224" s="3" t="s">
        <v>5</v>
      </c>
      <c r="C224" s="14">
        <v>5103200</v>
      </c>
      <c r="D224" s="14">
        <v>0</v>
      </c>
      <c r="E224" s="17">
        <f t="shared" si="3"/>
        <v>0</v>
      </c>
    </row>
    <row r="225" spans="1:5" ht="47.25">
      <c r="A225" s="2" t="s">
        <v>413</v>
      </c>
      <c r="B225" s="3" t="s">
        <v>224</v>
      </c>
      <c r="C225" s="14">
        <v>41500</v>
      </c>
      <c r="D225" s="14">
        <v>0</v>
      </c>
      <c r="E225" s="17">
        <f t="shared" si="3"/>
        <v>0</v>
      </c>
    </row>
    <row r="226" spans="1:5" ht="47.25">
      <c r="A226" s="2" t="s">
        <v>620</v>
      </c>
      <c r="B226" s="3" t="s">
        <v>621</v>
      </c>
      <c r="C226" s="14">
        <f>C227</f>
        <v>3114700</v>
      </c>
      <c r="D226" s="14">
        <f>D227</f>
        <v>1882259.91</v>
      </c>
      <c r="E226" s="17">
        <f t="shared" si="3"/>
        <v>60.43149934183067</v>
      </c>
    </row>
    <row r="227" spans="1:5" ht="47.25">
      <c r="A227" s="2" t="s">
        <v>414</v>
      </c>
      <c r="B227" s="3" t="s">
        <v>225</v>
      </c>
      <c r="C227" s="14">
        <v>3114700</v>
      </c>
      <c r="D227" s="14">
        <v>1882259.91</v>
      </c>
      <c r="E227" s="17">
        <f t="shared" si="3"/>
        <v>60.43149934183067</v>
      </c>
    </row>
    <row r="228" spans="1:5" ht="50.25" customHeight="1">
      <c r="A228" s="2" t="s">
        <v>415</v>
      </c>
      <c r="B228" s="3" t="s">
        <v>6</v>
      </c>
      <c r="C228" s="14">
        <v>78641000</v>
      </c>
      <c r="D228" s="14">
        <v>11172030.67</v>
      </c>
      <c r="E228" s="17">
        <f t="shared" si="3"/>
        <v>14.206369031421268</v>
      </c>
    </row>
    <row r="229" spans="1:5" ht="47.25">
      <c r="A229" s="2" t="s">
        <v>416</v>
      </c>
      <c r="B229" s="3" t="s">
        <v>226</v>
      </c>
      <c r="C229" s="14">
        <v>487761600</v>
      </c>
      <c r="D229" s="14">
        <v>280601888.18</v>
      </c>
      <c r="E229" s="17">
        <f t="shared" si="3"/>
        <v>57.52849100462193</v>
      </c>
    </row>
    <row r="230" spans="1:5" ht="63">
      <c r="A230" s="2" t="s">
        <v>622</v>
      </c>
      <c r="B230" s="3" t="s">
        <v>623</v>
      </c>
      <c r="C230" s="14">
        <f>C231</f>
        <v>4600000</v>
      </c>
      <c r="D230" s="14">
        <f>D231</f>
        <v>2640400</v>
      </c>
      <c r="E230" s="17">
        <f t="shared" si="3"/>
        <v>57.4</v>
      </c>
    </row>
    <row r="231" spans="1:5" ht="78.75">
      <c r="A231" s="2" t="s">
        <v>417</v>
      </c>
      <c r="B231" s="3" t="s">
        <v>7</v>
      </c>
      <c r="C231" s="14">
        <v>4600000</v>
      </c>
      <c r="D231" s="14">
        <v>2640400</v>
      </c>
      <c r="E231" s="17">
        <f t="shared" si="3"/>
        <v>57.4</v>
      </c>
    </row>
    <row r="232" spans="1:5" ht="31.5">
      <c r="A232" s="2" t="s">
        <v>624</v>
      </c>
      <c r="B232" s="3" t="s">
        <v>625</v>
      </c>
      <c r="C232" s="14">
        <f>C233</f>
        <v>21304000</v>
      </c>
      <c r="D232" s="14">
        <f>D233</f>
        <v>0</v>
      </c>
      <c r="E232" s="17">
        <f t="shared" si="3"/>
        <v>0</v>
      </c>
    </row>
    <row r="233" spans="1:5" ht="47.25">
      <c r="A233" s="2" t="s">
        <v>418</v>
      </c>
      <c r="B233" s="3" t="s">
        <v>8</v>
      </c>
      <c r="C233" s="14">
        <v>21304000</v>
      </c>
      <c r="D233" s="14">
        <v>0</v>
      </c>
      <c r="E233" s="17">
        <f t="shared" si="3"/>
        <v>0</v>
      </c>
    </row>
    <row r="234" spans="1:5" ht="47.25">
      <c r="A234" s="2" t="s">
        <v>626</v>
      </c>
      <c r="B234" s="3" t="s">
        <v>627</v>
      </c>
      <c r="C234" s="14">
        <f>C235</f>
        <v>151876000</v>
      </c>
      <c r="D234" s="14">
        <f>D235</f>
        <v>151876000</v>
      </c>
      <c r="E234" s="17">
        <f t="shared" si="3"/>
        <v>100</v>
      </c>
    </row>
    <row r="235" spans="1:5" ht="63">
      <c r="A235" s="2" t="s">
        <v>419</v>
      </c>
      <c r="B235" s="3" t="s">
        <v>10</v>
      </c>
      <c r="C235" s="14">
        <v>151876000</v>
      </c>
      <c r="D235" s="14">
        <v>151876000</v>
      </c>
      <c r="E235" s="17">
        <f t="shared" si="3"/>
        <v>100</v>
      </c>
    </row>
    <row r="236" spans="1:5" ht="66.75" customHeight="1">
      <c r="A236" s="2" t="s">
        <v>628</v>
      </c>
      <c r="B236" s="3" t="s">
        <v>629</v>
      </c>
      <c r="C236" s="14">
        <f>C237</f>
        <v>21000000</v>
      </c>
      <c r="D236" s="14">
        <f>D237</f>
        <v>0</v>
      </c>
      <c r="E236" s="17">
        <f t="shared" si="3"/>
        <v>0</v>
      </c>
    </row>
    <row r="237" spans="1:5" s="10" customFormat="1" ht="78.75">
      <c r="A237" s="2" t="s">
        <v>420</v>
      </c>
      <c r="B237" s="3" t="s">
        <v>248</v>
      </c>
      <c r="C237" s="14">
        <v>21000000</v>
      </c>
      <c r="D237" s="14">
        <v>0</v>
      </c>
      <c r="E237" s="17">
        <f t="shared" si="3"/>
        <v>0</v>
      </c>
    </row>
    <row r="238" spans="1:5" s="10" customFormat="1" ht="47.25">
      <c r="A238" s="2" t="s">
        <v>630</v>
      </c>
      <c r="B238" s="3" t="s">
        <v>631</v>
      </c>
      <c r="C238" s="14">
        <f>C239</f>
        <v>97380200</v>
      </c>
      <c r="D238" s="14">
        <f>D239</f>
        <v>48961988.45</v>
      </c>
      <c r="E238" s="17">
        <f t="shared" si="3"/>
        <v>50.27920301046825</v>
      </c>
    </row>
    <row r="239" spans="1:5" s="10" customFormat="1" ht="51" customHeight="1">
      <c r="A239" s="2" t="s">
        <v>421</v>
      </c>
      <c r="B239" s="3" t="s">
        <v>12</v>
      </c>
      <c r="C239" s="14">
        <v>97380200</v>
      </c>
      <c r="D239" s="14">
        <v>48961988.45</v>
      </c>
      <c r="E239" s="17">
        <f t="shared" si="3"/>
        <v>50.27920301046825</v>
      </c>
    </row>
    <row r="240" spans="1:5" s="10" customFormat="1" ht="15.75">
      <c r="A240" s="2" t="s">
        <v>632</v>
      </c>
      <c r="B240" s="3" t="s">
        <v>633</v>
      </c>
      <c r="C240" s="14">
        <f>C241</f>
        <v>72317400</v>
      </c>
      <c r="D240" s="14">
        <f>D241</f>
        <v>0</v>
      </c>
      <c r="E240" s="17">
        <f t="shared" si="3"/>
        <v>0</v>
      </c>
    </row>
    <row r="241" spans="1:5" s="10" customFormat="1" ht="31.5">
      <c r="A241" s="2" t="s">
        <v>422</v>
      </c>
      <c r="B241" s="3" t="s">
        <v>13</v>
      </c>
      <c r="C241" s="14">
        <v>72317400</v>
      </c>
      <c r="D241" s="14">
        <v>0</v>
      </c>
      <c r="E241" s="17">
        <f t="shared" si="3"/>
        <v>0</v>
      </c>
    </row>
    <row r="242" spans="1:5" s="10" customFormat="1" ht="31.5">
      <c r="A242" s="2" t="s">
        <v>634</v>
      </c>
      <c r="B242" s="3" t="s">
        <v>635</v>
      </c>
      <c r="C242" s="14">
        <f>C243</f>
        <v>22887100</v>
      </c>
      <c r="D242" s="14">
        <f>D243</f>
        <v>0</v>
      </c>
      <c r="E242" s="17">
        <f t="shared" si="3"/>
        <v>0</v>
      </c>
    </row>
    <row r="243" spans="1:5" s="10" customFormat="1" ht="31.5">
      <c r="A243" s="2" t="s">
        <v>423</v>
      </c>
      <c r="B243" s="3" t="s">
        <v>14</v>
      </c>
      <c r="C243" s="14">
        <v>22887100</v>
      </c>
      <c r="D243" s="14">
        <v>0</v>
      </c>
      <c r="E243" s="17">
        <f t="shared" si="3"/>
        <v>0</v>
      </c>
    </row>
    <row r="244" spans="1:5" s="10" customFormat="1" ht="15.75">
      <c r="A244" s="2" t="s">
        <v>636</v>
      </c>
      <c r="B244" s="3" t="s">
        <v>637</v>
      </c>
      <c r="C244" s="14">
        <f>C245</f>
        <v>51585600</v>
      </c>
      <c r="D244" s="14">
        <f>D245</f>
        <v>12281557.78</v>
      </c>
      <c r="E244" s="17">
        <f t="shared" si="3"/>
        <v>23.8081126903632</v>
      </c>
    </row>
    <row r="245" spans="1:5" s="10" customFormat="1" ht="31.5">
      <c r="A245" s="2" t="s">
        <v>424</v>
      </c>
      <c r="B245" s="3" t="s">
        <v>249</v>
      </c>
      <c r="C245" s="14">
        <v>51585600</v>
      </c>
      <c r="D245" s="14">
        <v>12281557.78</v>
      </c>
      <c r="E245" s="17">
        <f t="shared" si="3"/>
        <v>23.8081126903632</v>
      </c>
    </row>
    <row r="246" spans="1:5" s="10" customFormat="1" ht="31.5">
      <c r="A246" s="2" t="s">
        <v>638</v>
      </c>
      <c r="B246" s="3" t="s">
        <v>639</v>
      </c>
      <c r="C246" s="14">
        <f>C247</f>
        <v>19485800</v>
      </c>
      <c r="D246" s="14">
        <f>D247</f>
        <v>11194318.6</v>
      </c>
      <c r="E246" s="17">
        <f t="shared" si="3"/>
        <v>57.44859641379877</v>
      </c>
    </row>
    <row r="247" spans="1:5" s="10" customFormat="1" ht="47.25">
      <c r="A247" s="2" t="s">
        <v>425</v>
      </c>
      <c r="B247" s="3" t="s">
        <v>15</v>
      </c>
      <c r="C247" s="14">
        <v>19485800</v>
      </c>
      <c r="D247" s="14">
        <v>11194318.6</v>
      </c>
      <c r="E247" s="17">
        <f t="shared" si="3"/>
        <v>57.44859641379877</v>
      </c>
    </row>
    <row r="248" spans="1:5" s="10" customFormat="1" ht="78.75">
      <c r="A248" s="2" t="s">
        <v>640</v>
      </c>
      <c r="B248" s="3" t="s">
        <v>641</v>
      </c>
      <c r="C248" s="14">
        <f>C249</f>
        <v>1320400</v>
      </c>
      <c r="D248" s="14">
        <f>D249</f>
        <v>0</v>
      </c>
      <c r="E248" s="17">
        <f t="shared" si="3"/>
        <v>0</v>
      </c>
    </row>
    <row r="249" spans="1:5" s="10" customFormat="1" ht="82.5" customHeight="1">
      <c r="A249" s="2" t="s">
        <v>426</v>
      </c>
      <c r="B249" s="3" t="s">
        <v>16</v>
      </c>
      <c r="C249" s="14">
        <v>1320400</v>
      </c>
      <c r="D249" s="14">
        <v>0</v>
      </c>
      <c r="E249" s="17">
        <f t="shared" si="3"/>
        <v>0</v>
      </c>
    </row>
    <row r="250" spans="1:5" s="10" customFormat="1" ht="31.5">
      <c r="A250" s="2" t="s">
        <v>427</v>
      </c>
      <c r="B250" s="3" t="s">
        <v>642</v>
      </c>
      <c r="C250" s="14">
        <f>C251</f>
        <v>124029200</v>
      </c>
      <c r="D250" s="14">
        <f>D251</f>
        <v>0</v>
      </c>
      <c r="E250" s="17">
        <f t="shared" si="3"/>
        <v>0</v>
      </c>
    </row>
    <row r="251" spans="1:5" s="10" customFormat="1" ht="31.5">
      <c r="A251" s="2" t="s">
        <v>427</v>
      </c>
      <c r="B251" s="3" t="s">
        <v>17</v>
      </c>
      <c r="C251" s="14">
        <v>124029200</v>
      </c>
      <c r="D251" s="14">
        <v>0</v>
      </c>
      <c r="E251" s="17">
        <f t="shared" si="3"/>
        <v>0</v>
      </c>
    </row>
    <row r="252" spans="1:5" s="10" customFormat="1" ht="31.5">
      <c r="A252" s="2" t="s">
        <v>643</v>
      </c>
      <c r="B252" s="3" t="s">
        <v>644</v>
      </c>
      <c r="C252" s="14">
        <f>C253</f>
        <v>25000000</v>
      </c>
      <c r="D252" s="14">
        <f>D253</f>
        <v>0</v>
      </c>
      <c r="E252" s="17">
        <f t="shared" si="3"/>
        <v>0</v>
      </c>
    </row>
    <row r="253" spans="1:5" s="10" customFormat="1" ht="47.25">
      <c r="A253" s="2" t="s">
        <v>428</v>
      </c>
      <c r="B253" s="3" t="s">
        <v>18</v>
      </c>
      <c r="C253" s="14">
        <v>25000000</v>
      </c>
      <c r="D253" s="14">
        <v>0</v>
      </c>
      <c r="E253" s="17">
        <f t="shared" si="3"/>
        <v>0</v>
      </c>
    </row>
    <row r="254" spans="1:5" s="10" customFormat="1" ht="47.25">
      <c r="A254" s="2" t="s">
        <v>645</v>
      </c>
      <c r="B254" s="3" t="s">
        <v>646</v>
      </c>
      <c r="C254" s="14">
        <f>C255</f>
        <v>114451700</v>
      </c>
      <c r="D254" s="14">
        <f>D255</f>
        <v>0</v>
      </c>
      <c r="E254" s="17">
        <f t="shared" si="3"/>
        <v>0</v>
      </c>
    </row>
    <row r="255" spans="1:5" s="10" customFormat="1" ht="63">
      <c r="A255" s="2" t="s">
        <v>429</v>
      </c>
      <c r="B255" s="3" t="s">
        <v>19</v>
      </c>
      <c r="C255" s="14">
        <v>114451700</v>
      </c>
      <c r="D255" s="14">
        <v>0</v>
      </c>
      <c r="E255" s="17">
        <f t="shared" si="3"/>
        <v>0</v>
      </c>
    </row>
    <row r="256" spans="1:5" s="10" customFormat="1" ht="47.25">
      <c r="A256" s="2" t="s">
        <v>647</v>
      </c>
      <c r="B256" s="3" t="s">
        <v>648</v>
      </c>
      <c r="C256" s="14">
        <f>C257</f>
        <v>51347900</v>
      </c>
      <c r="D256" s="14">
        <f>D257</f>
        <v>0</v>
      </c>
      <c r="E256" s="17">
        <f t="shared" si="3"/>
        <v>0</v>
      </c>
    </row>
    <row r="257" spans="1:5" s="10" customFormat="1" ht="47.25">
      <c r="A257" s="2" t="s">
        <v>430</v>
      </c>
      <c r="B257" s="3" t="s">
        <v>20</v>
      </c>
      <c r="C257" s="14">
        <v>51347900</v>
      </c>
      <c r="D257" s="14">
        <v>0</v>
      </c>
      <c r="E257" s="17">
        <f t="shared" si="3"/>
        <v>0</v>
      </c>
    </row>
    <row r="258" spans="1:5" s="10" customFormat="1" ht="31.5">
      <c r="A258" s="2" t="s">
        <v>649</v>
      </c>
      <c r="B258" s="3" t="s">
        <v>650</v>
      </c>
      <c r="C258" s="14">
        <f>C259</f>
        <v>58602540</v>
      </c>
      <c r="D258" s="14">
        <f>D259</f>
        <v>0</v>
      </c>
      <c r="E258" s="17">
        <f t="shared" si="3"/>
        <v>0</v>
      </c>
    </row>
    <row r="259" spans="1:5" s="10" customFormat="1" ht="31.5">
      <c r="A259" s="2" t="s">
        <v>431</v>
      </c>
      <c r="B259" s="3" t="s">
        <v>21</v>
      </c>
      <c r="C259" s="14">
        <v>58602540</v>
      </c>
      <c r="D259" s="14">
        <v>0</v>
      </c>
      <c r="E259" s="17">
        <f t="shared" si="3"/>
        <v>0</v>
      </c>
    </row>
    <row r="260" spans="1:5" s="10" customFormat="1" ht="63">
      <c r="A260" s="2" t="s">
        <v>432</v>
      </c>
      <c r="B260" s="3" t="s">
        <v>22</v>
      </c>
      <c r="C260" s="14">
        <v>9634200</v>
      </c>
      <c r="D260" s="14">
        <v>5499637.89</v>
      </c>
      <c r="E260" s="17">
        <f t="shared" si="3"/>
        <v>57.08453104564987</v>
      </c>
    </row>
    <row r="261" spans="1:5" s="10" customFormat="1" ht="47.25">
      <c r="A261" s="2" t="s">
        <v>433</v>
      </c>
      <c r="B261" s="3" t="s">
        <v>23</v>
      </c>
      <c r="C261" s="14">
        <v>1177600</v>
      </c>
      <c r="D261" s="14">
        <v>923300.75</v>
      </c>
      <c r="E261" s="17">
        <f t="shared" si="3"/>
        <v>78.40529466711956</v>
      </c>
    </row>
    <row r="262" spans="1:5" s="10" customFormat="1" ht="47.25">
      <c r="A262" s="2" t="s">
        <v>651</v>
      </c>
      <c r="B262" s="3" t="s">
        <v>652</v>
      </c>
      <c r="C262" s="14">
        <f>C263</f>
        <v>31822200</v>
      </c>
      <c r="D262" s="14">
        <f>D263</f>
        <v>5250240.53</v>
      </c>
      <c r="E262" s="17">
        <f t="shared" si="3"/>
        <v>16.498672404799166</v>
      </c>
    </row>
    <row r="263" spans="1:5" ht="47.25">
      <c r="A263" s="2" t="s">
        <v>434</v>
      </c>
      <c r="B263" s="3" t="s">
        <v>24</v>
      </c>
      <c r="C263" s="14">
        <v>31822200</v>
      </c>
      <c r="D263" s="14">
        <v>5250240.53</v>
      </c>
      <c r="E263" s="17">
        <f t="shared" si="3"/>
        <v>16.498672404799166</v>
      </c>
    </row>
    <row r="264" spans="1:5" ht="31.5">
      <c r="A264" s="2" t="s">
        <v>653</v>
      </c>
      <c r="B264" s="3" t="s">
        <v>654</v>
      </c>
      <c r="C264" s="14">
        <f>C265</f>
        <v>103164600</v>
      </c>
      <c r="D264" s="14">
        <f>D265</f>
        <v>8350011.68</v>
      </c>
      <c r="E264" s="17">
        <f t="shared" si="3"/>
        <v>8.093872975807592</v>
      </c>
    </row>
    <row r="265" spans="1:5" ht="47.25">
      <c r="A265" s="2" t="s">
        <v>435</v>
      </c>
      <c r="B265" s="3" t="s">
        <v>227</v>
      </c>
      <c r="C265" s="14">
        <v>103164600</v>
      </c>
      <c r="D265" s="14">
        <v>8350011.68</v>
      </c>
      <c r="E265" s="17">
        <f t="shared" si="3"/>
        <v>8.093872975807592</v>
      </c>
    </row>
    <row r="266" spans="1:5" ht="31.5">
      <c r="A266" s="2" t="s">
        <v>655</v>
      </c>
      <c r="B266" s="3" t="s">
        <v>656</v>
      </c>
      <c r="C266" s="14">
        <f>C267</f>
        <v>41932700</v>
      </c>
      <c r="D266" s="14">
        <f>D267</f>
        <v>34180159.37</v>
      </c>
      <c r="E266" s="17">
        <f t="shared" si="3"/>
        <v>81.5119450214272</v>
      </c>
    </row>
    <row r="267" spans="1:5" ht="31.5">
      <c r="A267" s="2" t="s">
        <v>436</v>
      </c>
      <c r="B267" s="3" t="s">
        <v>25</v>
      </c>
      <c r="C267" s="14">
        <v>41932700</v>
      </c>
      <c r="D267" s="14">
        <v>34180159.37</v>
      </c>
      <c r="E267" s="17">
        <f t="shared" si="3"/>
        <v>81.5119450214272</v>
      </c>
    </row>
    <row r="268" spans="1:5" ht="31.5">
      <c r="A268" s="4" t="s">
        <v>657</v>
      </c>
      <c r="B268" s="3" t="s">
        <v>658</v>
      </c>
      <c r="C268" s="14">
        <f>C269</f>
        <v>28843400</v>
      </c>
      <c r="D268" s="14">
        <f>D269</f>
        <v>13553439.9</v>
      </c>
      <c r="E268" s="17">
        <f t="shared" si="3"/>
        <v>46.98974427425338</v>
      </c>
    </row>
    <row r="269" spans="1:5" ht="31.5">
      <c r="A269" s="4" t="s">
        <v>437</v>
      </c>
      <c r="B269" s="3" t="s">
        <v>26</v>
      </c>
      <c r="C269" s="14">
        <v>28843400</v>
      </c>
      <c r="D269" s="14">
        <v>13553439.9</v>
      </c>
      <c r="E269" s="17">
        <f aca="true" t="shared" si="4" ref="E269:E332">D269/C269*100</f>
        <v>46.98974427425338</v>
      </c>
    </row>
    <row r="270" spans="1:5" ht="31.5">
      <c r="A270" s="2" t="s">
        <v>659</v>
      </c>
      <c r="B270" s="3" t="s">
        <v>660</v>
      </c>
      <c r="C270" s="14">
        <f>C271</f>
        <v>1856700</v>
      </c>
      <c r="D270" s="14">
        <f>D271</f>
        <v>642416.07</v>
      </c>
      <c r="E270" s="17">
        <f t="shared" si="4"/>
        <v>34.59988528033608</v>
      </c>
    </row>
    <row r="271" spans="1:5" ht="47.25">
      <c r="A271" s="2" t="s">
        <v>438</v>
      </c>
      <c r="B271" s="3" t="s">
        <v>27</v>
      </c>
      <c r="C271" s="14">
        <v>1856700</v>
      </c>
      <c r="D271" s="14">
        <v>642416.07</v>
      </c>
      <c r="E271" s="17">
        <f t="shared" si="4"/>
        <v>34.59988528033608</v>
      </c>
    </row>
    <row r="272" spans="1:5" ht="31.5">
      <c r="A272" s="2" t="s">
        <v>661</v>
      </c>
      <c r="B272" s="3" t="s">
        <v>662</v>
      </c>
      <c r="C272" s="14">
        <f>C273</f>
        <v>8145800</v>
      </c>
      <c r="D272" s="14">
        <f>D273</f>
        <v>4303722.92</v>
      </c>
      <c r="E272" s="17">
        <f t="shared" si="4"/>
        <v>52.83364334994721</v>
      </c>
    </row>
    <row r="273" spans="1:5" ht="31.5">
      <c r="A273" s="2" t="s">
        <v>439</v>
      </c>
      <c r="B273" s="3" t="s">
        <v>28</v>
      </c>
      <c r="C273" s="14">
        <v>8145800</v>
      </c>
      <c r="D273" s="14">
        <v>4303722.92</v>
      </c>
      <c r="E273" s="17">
        <f t="shared" si="4"/>
        <v>52.83364334994721</v>
      </c>
    </row>
    <row r="274" spans="1:5" ht="15.75">
      <c r="A274" s="2" t="s">
        <v>663</v>
      </c>
      <c r="B274" s="3" t="s">
        <v>664</v>
      </c>
      <c r="C274" s="14">
        <f>C275</f>
        <v>23551500</v>
      </c>
      <c r="D274" s="14">
        <f>D275</f>
        <v>10803623.07</v>
      </c>
      <c r="E274" s="17">
        <f t="shared" si="4"/>
        <v>45.87233539265015</v>
      </c>
    </row>
    <row r="275" spans="1:5" ht="31.5">
      <c r="A275" s="2" t="s">
        <v>440</v>
      </c>
      <c r="B275" s="3" t="s">
        <v>29</v>
      </c>
      <c r="C275" s="14">
        <v>23551500</v>
      </c>
      <c r="D275" s="14">
        <v>10803623.07</v>
      </c>
      <c r="E275" s="17">
        <f t="shared" si="4"/>
        <v>45.87233539265015</v>
      </c>
    </row>
    <row r="276" spans="1:5" ht="31.5">
      <c r="A276" s="2" t="s">
        <v>665</v>
      </c>
      <c r="B276" s="3" t="s">
        <v>666</v>
      </c>
      <c r="C276" s="14">
        <f>C277</f>
        <v>435505200</v>
      </c>
      <c r="D276" s="14">
        <f>D277</f>
        <v>134614058.34</v>
      </c>
      <c r="E276" s="17">
        <f t="shared" si="4"/>
        <v>30.909862463180694</v>
      </c>
    </row>
    <row r="277" spans="1:5" ht="47.25">
      <c r="A277" s="2" t="s">
        <v>441</v>
      </c>
      <c r="B277" s="3" t="s">
        <v>228</v>
      </c>
      <c r="C277" s="14">
        <v>435505200</v>
      </c>
      <c r="D277" s="14">
        <v>134614058.34</v>
      </c>
      <c r="E277" s="17">
        <f t="shared" si="4"/>
        <v>30.909862463180694</v>
      </c>
    </row>
    <row r="278" spans="1:5" ht="47.25">
      <c r="A278" s="2" t="s">
        <v>667</v>
      </c>
      <c r="B278" s="3" t="s">
        <v>668</v>
      </c>
      <c r="C278" s="14">
        <f>C279</f>
        <v>261608569.1</v>
      </c>
      <c r="D278" s="14">
        <f>D279</f>
        <v>771478.38</v>
      </c>
      <c r="E278" s="17">
        <f t="shared" si="4"/>
        <v>0.29489797778952037</v>
      </c>
    </row>
    <row r="279" spans="1:5" s="9" customFormat="1" ht="63">
      <c r="A279" s="2" t="s">
        <v>442</v>
      </c>
      <c r="B279" s="3" t="s">
        <v>30</v>
      </c>
      <c r="C279" s="14">
        <v>261608569.1</v>
      </c>
      <c r="D279" s="14">
        <v>771478.38</v>
      </c>
      <c r="E279" s="17">
        <f t="shared" si="4"/>
        <v>0.29489797778952037</v>
      </c>
    </row>
    <row r="280" spans="1:5" s="9" customFormat="1" ht="47.25">
      <c r="A280" s="2" t="s">
        <v>443</v>
      </c>
      <c r="B280" s="3" t="s">
        <v>31</v>
      </c>
      <c r="C280" s="14">
        <v>176801500</v>
      </c>
      <c r="D280" s="14">
        <v>176801500</v>
      </c>
      <c r="E280" s="17">
        <f t="shared" si="4"/>
        <v>100</v>
      </c>
    </row>
    <row r="281" spans="1:5" s="9" customFormat="1" ht="31.5">
      <c r="A281" s="2" t="s">
        <v>444</v>
      </c>
      <c r="B281" s="3" t="s">
        <v>32</v>
      </c>
      <c r="C281" s="14">
        <v>103443500</v>
      </c>
      <c r="D281" s="14">
        <v>103443500</v>
      </c>
      <c r="E281" s="17">
        <f t="shared" si="4"/>
        <v>100</v>
      </c>
    </row>
    <row r="282" spans="1:5" s="9" customFormat="1" ht="47.25">
      <c r="A282" s="2" t="s">
        <v>445</v>
      </c>
      <c r="B282" s="3" t="s">
        <v>33</v>
      </c>
      <c r="C282" s="14">
        <v>1672000900</v>
      </c>
      <c r="D282" s="14">
        <v>1398139647.01</v>
      </c>
      <c r="E282" s="17">
        <f t="shared" si="4"/>
        <v>83.6207472741193</v>
      </c>
    </row>
    <row r="283" spans="1:5" s="9" customFormat="1" ht="31.5">
      <c r="A283" s="2" t="s">
        <v>669</v>
      </c>
      <c r="B283" s="3" t="s">
        <v>670</v>
      </c>
      <c r="C283" s="14">
        <f>C284</f>
        <v>373194600</v>
      </c>
      <c r="D283" s="14">
        <f>D284</f>
        <v>0</v>
      </c>
      <c r="E283" s="17">
        <f t="shared" si="4"/>
        <v>0</v>
      </c>
    </row>
    <row r="284" spans="1:5" s="9" customFormat="1" ht="31.5">
      <c r="A284" s="2" t="s">
        <v>446</v>
      </c>
      <c r="B284" s="3" t="s">
        <v>229</v>
      </c>
      <c r="C284" s="14">
        <v>373194600</v>
      </c>
      <c r="D284" s="14">
        <v>0</v>
      </c>
      <c r="E284" s="17">
        <f t="shared" si="4"/>
        <v>0</v>
      </c>
    </row>
    <row r="285" spans="1:5" s="9" customFormat="1" ht="15.75">
      <c r="A285" s="2" t="s">
        <v>671</v>
      </c>
      <c r="B285" s="3" t="s">
        <v>672</v>
      </c>
      <c r="C285" s="14">
        <f>C286</f>
        <v>42026300</v>
      </c>
      <c r="D285" s="14">
        <f>D286</f>
        <v>40132712.33</v>
      </c>
      <c r="E285" s="17">
        <f t="shared" si="4"/>
        <v>95.4942793679196</v>
      </c>
    </row>
    <row r="286" spans="1:5" s="9" customFormat="1" ht="31.5">
      <c r="A286" s="2" t="s">
        <v>447</v>
      </c>
      <c r="B286" s="3" t="s">
        <v>35</v>
      </c>
      <c r="C286" s="14">
        <v>42026300</v>
      </c>
      <c r="D286" s="14">
        <v>40132712.33</v>
      </c>
      <c r="E286" s="17">
        <f t="shared" si="4"/>
        <v>95.4942793679196</v>
      </c>
    </row>
    <row r="287" spans="1:5" s="10" customFormat="1" ht="31.5">
      <c r="A287" s="2" t="s">
        <v>448</v>
      </c>
      <c r="B287" s="3" t="s">
        <v>36</v>
      </c>
      <c r="C287" s="14">
        <v>135589100</v>
      </c>
      <c r="D287" s="14">
        <v>0</v>
      </c>
      <c r="E287" s="17">
        <f t="shared" si="4"/>
        <v>0</v>
      </c>
    </row>
    <row r="288" spans="1:5" s="10" customFormat="1" ht="47.25">
      <c r="A288" s="2" t="s">
        <v>449</v>
      </c>
      <c r="B288" s="3" t="s">
        <v>9</v>
      </c>
      <c r="C288" s="14">
        <v>330310000</v>
      </c>
      <c r="D288" s="14">
        <v>40886631.57</v>
      </c>
      <c r="E288" s="17">
        <f t="shared" si="4"/>
        <v>12.378260291847052</v>
      </c>
    </row>
    <row r="289" spans="1:5" s="10" customFormat="1" ht="63">
      <c r="A289" s="2" t="s">
        <v>673</v>
      </c>
      <c r="B289" s="3" t="s">
        <v>674</v>
      </c>
      <c r="C289" s="14">
        <f>C290</f>
        <v>608940000</v>
      </c>
      <c r="D289" s="14">
        <f>D290</f>
        <v>3869667.04</v>
      </c>
      <c r="E289" s="17">
        <f t="shared" si="4"/>
        <v>0.6354759155253391</v>
      </c>
    </row>
    <row r="290" spans="1:5" s="10" customFormat="1" ht="65.25" customHeight="1">
      <c r="A290" s="2" t="s">
        <v>450</v>
      </c>
      <c r="B290" s="3" t="s">
        <v>11</v>
      </c>
      <c r="C290" s="14">
        <v>608940000</v>
      </c>
      <c r="D290" s="14">
        <v>3869667.04</v>
      </c>
      <c r="E290" s="17">
        <f t="shared" si="4"/>
        <v>0.6354759155253391</v>
      </c>
    </row>
    <row r="291" spans="1:5" s="10" customFormat="1" ht="47.25">
      <c r="A291" s="2" t="s">
        <v>675</v>
      </c>
      <c r="B291" s="3" t="s">
        <v>676</v>
      </c>
      <c r="C291" s="14">
        <f>C292</f>
        <v>628190100</v>
      </c>
      <c r="D291" s="14">
        <f>D292</f>
        <v>132043509.97</v>
      </c>
      <c r="E291" s="17">
        <f t="shared" si="4"/>
        <v>21.01967381689078</v>
      </c>
    </row>
    <row r="292" spans="1:5" s="10" customFormat="1" ht="47.25">
      <c r="A292" s="2" t="s">
        <v>451</v>
      </c>
      <c r="B292" s="3" t="s">
        <v>34</v>
      </c>
      <c r="C292" s="14">
        <v>628190100</v>
      </c>
      <c r="D292" s="14">
        <v>132043509.97</v>
      </c>
      <c r="E292" s="17">
        <f t="shared" si="4"/>
        <v>21.01967381689078</v>
      </c>
    </row>
    <row r="293" spans="1:5" s="10" customFormat="1" ht="15.75">
      <c r="A293" s="19" t="s">
        <v>452</v>
      </c>
      <c r="B293" s="20" t="s">
        <v>39</v>
      </c>
      <c r="C293" s="13">
        <f>C294+C296+C298+C299+C300+C302+C304+C306+C308+C310+C312+C314+C316+C318+C320+C321+C323+C325+C327+C329+C331+C333</f>
        <v>5087661700</v>
      </c>
      <c r="D293" s="13">
        <f>D294+D296+D298+D299+D300+D302+D304+D306+D308+D310+D312+D314+D316+D318+D320+D321+D323+D325+D327+D329+D331+D333</f>
        <v>2285659417.6600003</v>
      </c>
      <c r="E293" s="18">
        <f t="shared" si="4"/>
        <v>44.92553853688818</v>
      </c>
    </row>
    <row r="294" spans="1:5" s="10" customFormat="1" ht="31.5">
      <c r="A294" s="2" t="s">
        <v>677</v>
      </c>
      <c r="B294" s="3" t="s">
        <v>678</v>
      </c>
      <c r="C294" s="14">
        <f>C295</f>
        <v>29937700</v>
      </c>
      <c r="D294" s="14">
        <f>D295</f>
        <v>14720065.25</v>
      </c>
      <c r="E294" s="17">
        <f t="shared" si="4"/>
        <v>49.168991772915085</v>
      </c>
    </row>
    <row r="295" spans="1:5" s="10" customFormat="1" ht="47.25">
      <c r="A295" s="2" t="s">
        <v>453</v>
      </c>
      <c r="B295" s="3" t="s">
        <v>40</v>
      </c>
      <c r="C295" s="14">
        <v>29937700</v>
      </c>
      <c r="D295" s="14">
        <v>14720065.25</v>
      </c>
      <c r="E295" s="17">
        <f t="shared" si="4"/>
        <v>49.168991772915085</v>
      </c>
    </row>
    <row r="296" spans="1:5" s="10" customFormat="1" ht="47.25">
      <c r="A296" s="2" t="s">
        <v>679</v>
      </c>
      <c r="B296" s="3" t="s">
        <v>680</v>
      </c>
      <c r="C296" s="14">
        <f>C297</f>
        <v>423900</v>
      </c>
      <c r="D296" s="14">
        <f>D297</f>
        <v>24947.5</v>
      </c>
      <c r="E296" s="17">
        <f t="shared" si="4"/>
        <v>5.885232366124086</v>
      </c>
    </row>
    <row r="297" spans="1:5" s="10" customFormat="1" ht="47.25">
      <c r="A297" s="2" t="s">
        <v>454</v>
      </c>
      <c r="B297" s="3" t="s">
        <v>41</v>
      </c>
      <c r="C297" s="14">
        <v>423900</v>
      </c>
      <c r="D297" s="14">
        <v>24947.5</v>
      </c>
      <c r="E297" s="17">
        <f t="shared" si="4"/>
        <v>5.885232366124086</v>
      </c>
    </row>
    <row r="298" spans="1:5" s="10" customFormat="1" ht="31.5">
      <c r="A298" s="2" t="s">
        <v>455</v>
      </c>
      <c r="B298" s="3" t="s">
        <v>42</v>
      </c>
      <c r="C298" s="14">
        <v>6354000</v>
      </c>
      <c r="D298" s="14">
        <v>0</v>
      </c>
      <c r="E298" s="17">
        <f t="shared" si="4"/>
        <v>0</v>
      </c>
    </row>
    <row r="299" spans="1:5" s="10" customFormat="1" ht="31.5">
      <c r="A299" s="2" t="s">
        <v>456</v>
      </c>
      <c r="B299" s="3" t="s">
        <v>43</v>
      </c>
      <c r="C299" s="14">
        <v>314914100</v>
      </c>
      <c r="D299" s="14">
        <v>111537344.71</v>
      </c>
      <c r="E299" s="17">
        <f t="shared" si="4"/>
        <v>35.418339385248224</v>
      </c>
    </row>
    <row r="300" spans="1:5" s="10" customFormat="1" ht="78.75">
      <c r="A300" s="2" t="s">
        <v>681</v>
      </c>
      <c r="B300" s="3" t="s">
        <v>682</v>
      </c>
      <c r="C300" s="14">
        <f>C301</f>
        <v>20085000</v>
      </c>
      <c r="D300" s="14">
        <f>D301</f>
        <v>14232816</v>
      </c>
      <c r="E300" s="17">
        <f t="shared" si="4"/>
        <v>70.86291262135921</v>
      </c>
    </row>
    <row r="301" spans="1:5" s="10" customFormat="1" ht="83.25" customHeight="1">
      <c r="A301" s="2" t="s">
        <v>457</v>
      </c>
      <c r="B301" s="3" t="s">
        <v>250</v>
      </c>
      <c r="C301" s="14">
        <v>20085000</v>
      </c>
      <c r="D301" s="14">
        <v>14232816</v>
      </c>
      <c r="E301" s="17">
        <f t="shared" si="4"/>
        <v>70.86291262135921</v>
      </c>
    </row>
    <row r="302" spans="1:5" s="10" customFormat="1" ht="47.25">
      <c r="A302" s="2" t="s">
        <v>683</v>
      </c>
      <c r="B302" s="3" t="s">
        <v>684</v>
      </c>
      <c r="C302" s="14">
        <f>C303</f>
        <v>9155200</v>
      </c>
      <c r="D302" s="14">
        <f>D303</f>
        <v>5506744</v>
      </c>
      <c r="E302" s="17">
        <f t="shared" si="4"/>
        <v>60.14881160433415</v>
      </c>
    </row>
    <row r="303" spans="1:5" s="10" customFormat="1" ht="50.25" customHeight="1">
      <c r="A303" s="2" t="s">
        <v>458</v>
      </c>
      <c r="B303" s="3" t="s">
        <v>44</v>
      </c>
      <c r="C303" s="14">
        <v>9155200</v>
      </c>
      <c r="D303" s="14">
        <v>5506744</v>
      </c>
      <c r="E303" s="17">
        <f t="shared" si="4"/>
        <v>60.14881160433415</v>
      </c>
    </row>
    <row r="304" spans="1:5" s="10" customFormat="1" ht="47.25">
      <c r="A304" s="2" t="s">
        <v>685</v>
      </c>
      <c r="B304" s="3" t="s">
        <v>686</v>
      </c>
      <c r="C304" s="14">
        <f>C305</f>
        <v>2180582300</v>
      </c>
      <c r="D304" s="14">
        <f>D305</f>
        <v>887476352.51</v>
      </c>
      <c r="E304" s="17">
        <f t="shared" si="4"/>
        <v>40.69905329920361</v>
      </c>
    </row>
    <row r="305" spans="1:5" s="10" customFormat="1" ht="47.25">
      <c r="A305" s="2" t="s">
        <v>459</v>
      </c>
      <c r="B305" s="3" t="s">
        <v>45</v>
      </c>
      <c r="C305" s="14">
        <v>2180582300</v>
      </c>
      <c r="D305" s="14">
        <v>887476352.51</v>
      </c>
      <c r="E305" s="17">
        <f t="shared" si="4"/>
        <v>40.69905329920361</v>
      </c>
    </row>
    <row r="306" spans="1:5" s="10" customFormat="1" ht="50.25" customHeight="1">
      <c r="A306" s="2" t="s">
        <v>687</v>
      </c>
      <c r="B306" s="3" t="s">
        <v>688</v>
      </c>
      <c r="C306" s="14">
        <f>C307</f>
        <v>6083600</v>
      </c>
      <c r="D306" s="14">
        <f>D307</f>
        <v>3831912</v>
      </c>
      <c r="E306" s="17">
        <f t="shared" si="4"/>
        <v>62.98757314747847</v>
      </c>
    </row>
    <row r="307" spans="1:5" s="10" customFormat="1" ht="63">
      <c r="A307" s="2" t="s">
        <v>460</v>
      </c>
      <c r="B307" s="3" t="s">
        <v>46</v>
      </c>
      <c r="C307" s="14">
        <v>6083600</v>
      </c>
      <c r="D307" s="14">
        <v>3831912</v>
      </c>
      <c r="E307" s="17">
        <f t="shared" si="4"/>
        <v>62.98757314747847</v>
      </c>
    </row>
    <row r="308" spans="1:5" s="10" customFormat="1" ht="47.25">
      <c r="A308" s="2" t="s">
        <v>689</v>
      </c>
      <c r="B308" s="3" t="s">
        <v>690</v>
      </c>
      <c r="C308" s="14">
        <f>C309</f>
        <v>88000100</v>
      </c>
      <c r="D308" s="14">
        <f>D309</f>
        <v>61934410.83</v>
      </c>
      <c r="E308" s="17">
        <f t="shared" si="4"/>
        <v>70.37993232962235</v>
      </c>
    </row>
    <row r="309" spans="1:5" s="10" customFormat="1" ht="63">
      <c r="A309" s="2" t="s">
        <v>461</v>
      </c>
      <c r="B309" s="3" t="s">
        <v>47</v>
      </c>
      <c r="C309" s="14">
        <v>88000100</v>
      </c>
      <c r="D309" s="14">
        <v>61934410.83</v>
      </c>
      <c r="E309" s="17">
        <f t="shared" si="4"/>
        <v>70.37993232962235</v>
      </c>
    </row>
    <row r="310" spans="1:5" s="10" customFormat="1" ht="47.25">
      <c r="A310" s="2" t="s">
        <v>691</v>
      </c>
      <c r="B310" s="3" t="s">
        <v>692</v>
      </c>
      <c r="C310" s="14">
        <f>C311</f>
        <v>121900</v>
      </c>
      <c r="D310" s="14">
        <f>D311</f>
        <v>24050.7</v>
      </c>
      <c r="E310" s="17">
        <f t="shared" si="4"/>
        <v>19.7298605414274</v>
      </c>
    </row>
    <row r="311" spans="1:5" s="10" customFormat="1" ht="47.25">
      <c r="A311" s="2" t="s">
        <v>462</v>
      </c>
      <c r="B311" s="3" t="s">
        <v>48</v>
      </c>
      <c r="C311" s="14">
        <v>121900</v>
      </c>
      <c r="D311" s="14">
        <v>24050.7</v>
      </c>
      <c r="E311" s="17">
        <f t="shared" si="4"/>
        <v>19.7298605414274</v>
      </c>
    </row>
    <row r="312" spans="1:5" s="10" customFormat="1" ht="31.5">
      <c r="A312" s="2" t="s">
        <v>693</v>
      </c>
      <c r="B312" s="3" t="s">
        <v>694</v>
      </c>
      <c r="C312" s="14">
        <f>C313</f>
        <v>851586400</v>
      </c>
      <c r="D312" s="14">
        <f>D313</f>
        <v>393019121.2</v>
      </c>
      <c r="E312" s="17">
        <f t="shared" si="4"/>
        <v>46.15140885293612</v>
      </c>
    </row>
    <row r="313" spans="1:5" s="10" customFormat="1" ht="31.5">
      <c r="A313" s="2" t="s">
        <v>463</v>
      </c>
      <c r="B313" s="3" t="s">
        <v>49</v>
      </c>
      <c r="C313" s="14">
        <v>851586400</v>
      </c>
      <c r="D313" s="14">
        <v>393019121.2</v>
      </c>
      <c r="E313" s="17">
        <f t="shared" si="4"/>
        <v>46.15140885293612</v>
      </c>
    </row>
    <row r="314" spans="1:5" s="10" customFormat="1" ht="31.5">
      <c r="A314" s="2" t="s">
        <v>695</v>
      </c>
      <c r="B314" s="3" t="s">
        <v>696</v>
      </c>
      <c r="C314" s="14">
        <f>C315</f>
        <v>9991600</v>
      </c>
      <c r="D314" s="14">
        <f>D315</f>
        <v>2321761.35</v>
      </c>
      <c r="E314" s="17">
        <f t="shared" si="4"/>
        <v>23.237132691460825</v>
      </c>
    </row>
    <row r="315" spans="1:5" s="10" customFormat="1" ht="47.25">
      <c r="A315" s="2" t="s">
        <v>464</v>
      </c>
      <c r="B315" s="3" t="s">
        <v>50</v>
      </c>
      <c r="C315" s="14">
        <v>9991600</v>
      </c>
      <c r="D315" s="14">
        <v>2321761.35</v>
      </c>
      <c r="E315" s="17">
        <f t="shared" si="4"/>
        <v>23.237132691460825</v>
      </c>
    </row>
    <row r="316" spans="1:5" s="10" customFormat="1" ht="51" customHeight="1">
      <c r="A316" s="2" t="s">
        <v>697</v>
      </c>
      <c r="B316" s="3" t="s">
        <v>698</v>
      </c>
      <c r="C316" s="14">
        <f>C317</f>
        <v>9940100</v>
      </c>
      <c r="D316" s="14">
        <f>D317</f>
        <v>2263605.1</v>
      </c>
      <c r="E316" s="17">
        <f t="shared" si="4"/>
        <v>22.772458023561132</v>
      </c>
    </row>
    <row r="317" spans="1:5" s="10" customFormat="1" ht="63">
      <c r="A317" s="2" t="s">
        <v>465</v>
      </c>
      <c r="B317" s="3" t="s">
        <v>51</v>
      </c>
      <c r="C317" s="14">
        <v>9940100</v>
      </c>
      <c r="D317" s="14">
        <v>2263605.1</v>
      </c>
      <c r="E317" s="17">
        <f t="shared" si="4"/>
        <v>22.772458023561132</v>
      </c>
    </row>
    <row r="318" spans="1:5" s="10" customFormat="1" ht="47.25">
      <c r="A318" s="2" t="s">
        <v>699</v>
      </c>
      <c r="B318" s="3" t="s">
        <v>700</v>
      </c>
      <c r="C318" s="14">
        <f>C319</f>
        <v>164100</v>
      </c>
      <c r="D318" s="14">
        <f>D319</f>
        <v>37578.34</v>
      </c>
      <c r="E318" s="17">
        <f t="shared" si="4"/>
        <v>22.89965874466788</v>
      </c>
    </row>
    <row r="319" spans="1:5" s="10" customFormat="1" ht="47.25">
      <c r="A319" s="2" t="s">
        <v>466</v>
      </c>
      <c r="B319" s="3" t="s">
        <v>230</v>
      </c>
      <c r="C319" s="14">
        <v>164100</v>
      </c>
      <c r="D319" s="14">
        <v>37578.34</v>
      </c>
      <c r="E319" s="17">
        <f t="shared" si="4"/>
        <v>22.89965874466788</v>
      </c>
    </row>
    <row r="320" spans="1:5" s="10" customFormat="1" ht="47.25">
      <c r="A320" s="2" t="s">
        <v>467</v>
      </c>
      <c r="B320" s="3" t="s">
        <v>52</v>
      </c>
      <c r="C320" s="14">
        <v>404048700</v>
      </c>
      <c r="D320" s="14">
        <v>201845839.36</v>
      </c>
      <c r="E320" s="17">
        <f t="shared" si="4"/>
        <v>49.955819523735634</v>
      </c>
    </row>
    <row r="321" spans="1:5" s="10" customFormat="1" ht="66.75" customHeight="1">
      <c r="A321" s="2" t="s">
        <v>701</v>
      </c>
      <c r="B321" s="3" t="s">
        <v>702</v>
      </c>
      <c r="C321" s="14">
        <f>C322</f>
        <v>529894400</v>
      </c>
      <c r="D321" s="14">
        <f>D322</f>
        <v>211433405.24</v>
      </c>
      <c r="E321" s="17">
        <f t="shared" si="4"/>
        <v>39.901045423390016</v>
      </c>
    </row>
    <row r="322" spans="1:5" s="10" customFormat="1" ht="78.75">
      <c r="A322" s="2" t="s">
        <v>468</v>
      </c>
      <c r="B322" s="3" t="s">
        <v>53</v>
      </c>
      <c r="C322" s="14">
        <v>529894400</v>
      </c>
      <c r="D322" s="14">
        <v>211433405.24</v>
      </c>
      <c r="E322" s="17">
        <f t="shared" si="4"/>
        <v>39.901045423390016</v>
      </c>
    </row>
    <row r="323" spans="1:5" s="10" customFormat="1" ht="15.75">
      <c r="A323" s="2" t="s">
        <v>703</v>
      </c>
      <c r="B323" s="3" t="s">
        <v>704</v>
      </c>
      <c r="C323" s="14">
        <f>C324</f>
        <v>10195700</v>
      </c>
      <c r="D323" s="14">
        <f>D324</f>
        <v>5710796.3</v>
      </c>
      <c r="E323" s="17">
        <f t="shared" si="4"/>
        <v>56.01181184224722</v>
      </c>
    </row>
    <row r="324" spans="1:5" s="10" customFormat="1" ht="31.5">
      <c r="A324" s="2" t="s">
        <v>469</v>
      </c>
      <c r="B324" s="3" t="s">
        <v>54</v>
      </c>
      <c r="C324" s="14">
        <v>10195700</v>
      </c>
      <c r="D324" s="14">
        <v>5710796.3</v>
      </c>
      <c r="E324" s="17">
        <f t="shared" si="4"/>
        <v>56.01181184224722</v>
      </c>
    </row>
    <row r="325" spans="1:5" s="10" customFormat="1" ht="63">
      <c r="A325" s="2" t="s">
        <v>705</v>
      </c>
      <c r="B325" s="3" t="s">
        <v>706</v>
      </c>
      <c r="C325" s="14">
        <f>C326</f>
        <v>9240600</v>
      </c>
      <c r="D325" s="14">
        <f>D326</f>
        <v>0</v>
      </c>
      <c r="E325" s="17">
        <f t="shared" si="4"/>
        <v>0</v>
      </c>
    </row>
    <row r="326" spans="1:5" s="10" customFormat="1" ht="63">
      <c r="A326" s="2" t="s">
        <v>470</v>
      </c>
      <c r="B326" s="3" t="s">
        <v>55</v>
      </c>
      <c r="C326" s="14">
        <v>9240600</v>
      </c>
      <c r="D326" s="14">
        <v>0</v>
      </c>
      <c r="E326" s="17">
        <f t="shared" si="4"/>
        <v>0</v>
      </c>
    </row>
    <row r="327" spans="1:5" s="10" customFormat="1" ht="63">
      <c r="A327" s="2" t="s">
        <v>707</v>
      </c>
      <c r="B327" s="3" t="s">
        <v>708</v>
      </c>
      <c r="C327" s="14">
        <f>C328</f>
        <v>44224800</v>
      </c>
      <c r="D327" s="14">
        <f>D328</f>
        <v>0</v>
      </c>
      <c r="E327" s="17">
        <f t="shared" si="4"/>
        <v>0</v>
      </c>
    </row>
    <row r="328" spans="1:5" s="10" customFormat="1" ht="63">
      <c r="A328" s="2" t="s">
        <v>471</v>
      </c>
      <c r="B328" s="3" t="s">
        <v>56</v>
      </c>
      <c r="C328" s="14">
        <v>44224800</v>
      </c>
      <c r="D328" s="14">
        <v>0</v>
      </c>
      <c r="E328" s="17">
        <f t="shared" si="4"/>
        <v>0</v>
      </c>
    </row>
    <row r="329" spans="1:5" s="10" customFormat="1" ht="78.75">
      <c r="A329" s="2" t="s">
        <v>709</v>
      </c>
      <c r="B329" s="3" t="s">
        <v>710</v>
      </c>
      <c r="C329" s="14">
        <f>C330</f>
        <v>226383100</v>
      </c>
      <c r="D329" s="14">
        <f>D330</f>
        <v>114350322.13</v>
      </c>
      <c r="E329" s="17">
        <f t="shared" si="4"/>
        <v>50.51186335464087</v>
      </c>
    </row>
    <row r="330" spans="1:5" s="10" customFormat="1" ht="81" customHeight="1">
      <c r="A330" s="2" t="s">
        <v>472</v>
      </c>
      <c r="B330" s="3" t="s">
        <v>231</v>
      </c>
      <c r="C330" s="14">
        <v>226383100</v>
      </c>
      <c r="D330" s="14">
        <v>114350322.13</v>
      </c>
      <c r="E330" s="17">
        <f t="shared" si="4"/>
        <v>50.51186335464087</v>
      </c>
    </row>
    <row r="331" spans="1:5" s="10" customFormat="1" ht="31.5">
      <c r="A331" s="2" t="s">
        <v>711</v>
      </c>
      <c r="B331" s="3" t="s">
        <v>712</v>
      </c>
      <c r="C331" s="14">
        <f>C332</f>
        <v>209611000</v>
      </c>
      <c r="D331" s="14">
        <f>D332</f>
        <v>197293272.78</v>
      </c>
      <c r="E331" s="17">
        <f t="shared" si="4"/>
        <v>94.12353014870402</v>
      </c>
    </row>
    <row r="332" spans="1:5" s="10" customFormat="1" ht="31.5">
      <c r="A332" s="2" t="s">
        <v>473</v>
      </c>
      <c r="B332" s="3" t="s">
        <v>232</v>
      </c>
      <c r="C332" s="14">
        <v>209611000</v>
      </c>
      <c r="D332" s="14">
        <v>197293272.78</v>
      </c>
      <c r="E332" s="17">
        <f t="shared" si="4"/>
        <v>94.12353014870402</v>
      </c>
    </row>
    <row r="333" spans="1:5" s="10" customFormat="1" ht="31.5">
      <c r="A333" s="2" t="s">
        <v>474</v>
      </c>
      <c r="B333" s="3" t="s">
        <v>57</v>
      </c>
      <c r="C333" s="14">
        <v>126723400</v>
      </c>
      <c r="D333" s="14">
        <v>58095072.36</v>
      </c>
      <c r="E333" s="17">
        <f aca="true" t="shared" si="5" ref="E333:E397">D333/C333*100</f>
        <v>45.843997525318926</v>
      </c>
    </row>
    <row r="334" spans="1:5" ht="15.75">
      <c r="A334" s="19" t="s">
        <v>475</v>
      </c>
      <c r="B334" s="20" t="s">
        <v>0</v>
      </c>
      <c r="C334" s="13">
        <f>C335+C336+C337+C338+C340+C342+C343+C345+C347+C349+C351+C353+C355+C357+C359+C361</f>
        <v>9368960528.37</v>
      </c>
      <c r="D334" s="13">
        <f>D335+D336+D337+D338+D340+D342+D343+D345+D347+D349+D351+D353+D355+D357+D359+D361</f>
        <v>3889610374.67</v>
      </c>
      <c r="E334" s="18">
        <f t="shared" si="5"/>
        <v>41.51592231488149</v>
      </c>
    </row>
    <row r="335" spans="1:5" ht="47.25">
      <c r="A335" s="2" t="s">
        <v>476</v>
      </c>
      <c r="B335" s="3" t="s">
        <v>233</v>
      </c>
      <c r="C335" s="14">
        <v>11000</v>
      </c>
      <c r="D335" s="14">
        <v>28500</v>
      </c>
      <c r="E335" s="17">
        <f t="shared" si="5"/>
        <v>259.09090909090907</v>
      </c>
    </row>
    <row r="336" spans="1:5" ht="47.25">
      <c r="A336" s="2" t="s">
        <v>477</v>
      </c>
      <c r="B336" s="3" t="s">
        <v>251</v>
      </c>
      <c r="C336" s="14">
        <v>9366124</v>
      </c>
      <c r="D336" s="14">
        <v>4229562.81</v>
      </c>
      <c r="E336" s="17">
        <f t="shared" si="5"/>
        <v>45.15809111645329</v>
      </c>
    </row>
    <row r="337" spans="1:5" ht="47.25">
      <c r="A337" s="2" t="s">
        <v>478</v>
      </c>
      <c r="B337" s="3" t="s">
        <v>252</v>
      </c>
      <c r="C337" s="14">
        <v>4853912</v>
      </c>
      <c r="D337" s="14">
        <v>1789989.51</v>
      </c>
      <c r="E337" s="17">
        <f t="shared" si="5"/>
        <v>36.87725508826695</v>
      </c>
    </row>
    <row r="338" spans="1:5" ht="63">
      <c r="A338" s="2" t="s">
        <v>713</v>
      </c>
      <c r="B338" s="3" t="s">
        <v>714</v>
      </c>
      <c r="C338" s="14">
        <f>C339</f>
        <v>216723700</v>
      </c>
      <c r="D338" s="14">
        <f>D339</f>
        <v>113063108.63</v>
      </c>
      <c r="E338" s="17">
        <f t="shared" si="5"/>
        <v>52.16924066449585</v>
      </c>
    </row>
    <row r="339" spans="1:5" ht="63">
      <c r="A339" s="2" t="s">
        <v>479</v>
      </c>
      <c r="B339" s="3" t="s">
        <v>234</v>
      </c>
      <c r="C339" s="14">
        <v>216723700</v>
      </c>
      <c r="D339" s="14">
        <v>113063108.63</v>
      </c>
      <c r="E339" s="17">
        <f t="shared" si="5"/>
        <v>52.16924066449585</v>
      </c>
    </row>
    <row r="340" spans="1:5" ht="31.5">
      <c r="A340" s="2" t="s">
        <v>715</v>
      </c>
      <c r="B340" s="3" t="s">
        <v>716</v>
      </c>
      <c r="C340" s="14">
        <f>C341</f>
        <v>85892800</v>
      </c>
      <c r="D340" s="14">
        <f>D341</f>
        <v>85632870</v>
      </c>
      <c r="E340" s="17">
        <f t="shared" si="5"/>
        <v>99.69737859285063</v>
      </c>
    </row>
    <row r="341" spans="1:5" ht="47.25">
      <c r="A341" s="2" t="s">
        <v>480</v>
      </c>
      <c r="B341" s="3" t="s">
        <v>58</v>
      </c>
      <c r="C341" s="14">
        <v>85892800</v>
      </c>
      <c r="D341" s="14">
        <v>85632870</v>
      </c>
      <c r="E341" s="17">
        <f t="shared" si="5"/>
        <v>99.69737859285063</v>
      </c>
    </row>
    <row r="342" spans="1:5" ht="94.5">
      <c r="A342" s="2" t="s">
        <v>481</v>
      </c>
      <c r="B342" s="3" t="s">
        <v>64</v>
      </c>
      <c r="C342" s="14">
        <v>322732100</v>
      </c>
      <c r="D342" s="14">
        <v>245912100</v>
      </c>
      <c r="E342" s="17">
        <f t="shared" si="5"/>
        <v>76.1969757579119</v>
      </c>
    </row>
    <row r="343" spans="1:5" ht="63">
      <c r="A343" s="2" t="s">
        <v>717</v>
      </c>
      <c r="B343" s="3" t="s">
        <v>718</v>
      </c>
      <c r="C343" s="14">
        <f>C344</f>
        <v>44547000</v>
      </c>
      <c r="D343" s="14">
        <f>D344</f>
        <v>44547000</v>
      </c>
      <c r="E343" s="17">
        <f t="shared" si="5"/>
        <v>100</v>
      </c>
    </row>
    <row r="344" spans="1:5" ht="63">
      <c r="A344" s="2" t="s">
        <v>482</v>
      </c>
      <c r="B344" s="3" t="s">
        <v>59</v>
      </c>
      <c r="C344" s="14">
        <v>44547000</v>
      </c>
      <c r="D344" s="14">
        <v>44547000</v>
      </c>
      <c r="E344" s="17">
        <f t="shared" si="5"/>
        <v>100</v>
      </c>
    </row>
    <row r="345" spans="1:5" ht="35.25" customHeight="1">
      <c r="A345" s="2" t="s">
        <v>719</v>
      </c>
      <c r="B345" s="3" t="s">
        <v>720</v>
      </c>
      <c r="C345" s="14">
        <f>C346</f>
        <v>151930300</v>
      </c>
      <c r="D345" s="14">
        <f>D346</f>
        <v>7015164</v>
      </c>
      <c r="E345" s="17">
        <f t="shared" si="5"/>
        <v>4.617356774784227</v>
      </c>
    </row>
    <row r="346" spans="1:5" ht="47.25">
      <c r="A346" s="2" t="s">
        <v>483</v>
      </c>
      <c r="B346" s="3" t="s">
        <v>60</v>
      </c>
      <c r="C346" s="14">
        <v>151930300</v>
      </c>
      <c r="D346" s="14">
        <v>7015164</v>
      </c>
      <c r="E346" s="17">
        <f t="shared" si="5"/>
        <v>4.617356774784227</v>
      </c>
    </row>
    <row r="347" spans="1:5" ht="47.25">
      <c r="A347" s="2" t="s">
        <v>721</v>
      </c>
      <c r="B347" s="3" t="s">
        <v>722</v>
      </c>
      <c r="C347" s="14">
        <f>C348</f>
        <v>10251000</v>
      </c>
      <c r="D347" s="14">
        <f>D348</f>
        <v>0</v>
      </c>
      <c r="E347" s="17">
        <f t="shared" si="5"/>
        <v>0</v>
      </c>
    </row>
    <row r="348" spans="1:5" ht="63">
      <c r="A348" s="2" t="s">
        <v>484</v>
      </c>
      <c r="B348" s="3" t="s">
        <v>253</v>
      </c>
      <c r="C348" s="14">
        <v>10251000</v>
      </c>
      <c r="D348" s="14">
        <v>0</v>
      </c>
      <c r="E348" s="17">
        <f t="shared" si="5"/>
        <v>0</v>
      </c>
    </row>
    <row r="349" spans="1:5" ht="129" customHeight="1">
      <c r="A349" s="2" t="s">
        <v>723</v>
      </c>
      <c r="B349" s="3" t="s">
        <v>724</v>
      </c>
      <c r="C349" s="14">
        <f>C350</f>
        <v>3678300</v>
      </c>
      <c r="D349" s="14">
        <f>D350</f>
        <v>1532625</v>
      </c>
      <c r="E349" s="17">
        <f t="shared" si="5"/>
        <v>41.66666666666667</v>
      </c>
    </row>
    <row r="350" spans="1:5" ht="129" customHeight="1">
      <c r="A350" s="2" t="s">
        <v>485</v>
      </c>
      <c r="B350" s="3" t="s">
        <v>61</v>
      </c>
      <c r="C350" s="14">
        <v>3678300</v>
      </c>
      <c r="D350" s="14">
        <v>1532625</v>
      </c>
      <c r="E350" s="17">
        <f t="shared" si="5"/>
        <v>41.66666666666667</v>
      </c>
    </row>
    <row r="351" spans="1:5" ht="31.5">
      <c r="A351" s="2" t="s">
        <v>725</v>
      </c>
      <c r="B351" s="3" t="s">
        <v>726</v>
      </c>
      <c r="C351" s="14">
        <f>C352</f>
        <v>33437600</v>
      </c>
      <c r="D351" s="14">
        <f>D352</f>
        <v>31777779.47</v>
      </c>
      <c r="E351" s="17">
        <f t="shared" si="5"/>
        <v>95.03606559681317</v>
      </c>
    </row>
    <row r="352" spans="1:5" ht="31.5">
      <c r="A352" s="2" t="s">
        <v>486</v>
      </c>
      <c r="B352" s="3" t="s">
        <v>62</v>
      </c>
      <c r="C352" s="14">
        <v>33437600</v>
      </c>
      <c r="D352" s="14">
        <v>31777779.47</v>
      </c>
      <c r="E352" s="17">
        <f t="shared" si="5"/>
        <v>95.03606559681317</v>
      </c>
    </row>
    <row r="353" spans="1:5" ht="47.25">
      <c r="A353" s="2" t="s">
        <v>727</v>
      </c>
      <c r="B353" s="3" t="s">
        <v>728</v>
      </c>
      <c r="C353" s="14">
        <f>C354</f>
        <v>29131200</v>
      </c>
      <c r="D353" s="14">
        <f>D354</f>
        <v>3526428.5</v>
      </c>
      <c r="E353" s="17">
        <f t="shared" si="5"/>
        <v>12.105332083813918</v>
      </c>
    </row>
    <row r="354" spans="1:5" ht="47.25">
      <c r="A354" s="2" t="s">
        <v>487</v>
      </c>
      <c r="B354" s="3" t="s">
        <v>235</v>
      </c>
      <c r="C354" s="14">
        <v>29131200</v>
      </c>
      <c r="D354" s="14">
        <v>3526428.5</v>
      </c>
      <c r="E354" s="17">
        <f t="shared" si="5"/>
        <v>12.105332083813918</v>
      </c>
    </row>
    <row r="355" spans="1:5" ht="47.25">
      <c r="A355" s="2" t="s">
        <v>729</v>
      </c>
      <c r="B355" s="3" t="s">
        <v>730</v>
      </c>
      <c r="C355" s="14">
        <f>C356</f>
        <v>746080700</v>
      </c>
      <c r="D355" s="14">
        <f>D356</f>
        <v>59729645.98</v>
      </c>
      <c r="E355" s="17">
        <f t="shared" si="5"/>
        <v>8.005788915327793</v>
      </c>
    </row>
    <row r="356" spans="1:5" ht="63">
      <c r="A356" s="2" t="s">
        <v>488</v>
      </c>
      <c r="B356" s="3" t="s">
        <v>37</v>
      </c>
      <c r="C356" s="14">
        <v>746080700</v>
      </c>
      <c r="D356" s="14">
        <v>59729645.98</v>
      </c>
      <c r="E356" s="17">
        <f t="shared" si="5"/>
        <v>8.005788915327793</v>
      </c>
    </row>
    <row r="357" spans="1:5" ht="47.25">
      <c r="A357" s="2" t="s">
        <v>731</v>
      </c>
      <c r="B357" s="3" t="s">
        <v>732</v>
      </c>
      <c r="C357" s="14">
        <f>C358</f>
        <v>7670300000</v>
      </c>
      <c r="D357" s="14">
        <f>D358</f>
        <v>3290825600.77</v>
      </c>
      <c r="E357" s="17">
        <f t="shared" si="5"/>
        <v>42.90347966533252</v>
      </c>
    </row>
    <row r="358" spans="1:5" ht="47.25">
      <c r="A358" s="2" t="s">
        <v>489</v>
      </c>
      <c r="B358" s="3" t="s">
        <v>236</v>
      </c>
      <c r="C358" s="14">
        <v>7670300000</v>
      </c>
      <c r="D358" s="14">
        <v>3290825600.77</v>
      </c>
      <c r="E358" s="17">
        <f t="shared" si="5"/>
        <v>42.90347966533252</v>
      </c>
    </row>
    <row r="359" spans="1:5" ht="50.25" customHeight="1">
      <c r="A359" s="2" t="s">
        <v>733</v>
      </c>
      <c r="B359" s="3" t="s">
        <v>734</v>
      </c>
      <c r="C359" s="14">
        <f>C360</f>
        <v>2179800</v>
      </c>
      <c r="D359" s="14">
        <f>D360</f>
        <v>0</v>
      </c>
      <c r="E359" s="17">
        <f t="shared" si="5"/>
        <v>0</v>
      </c>
    </row>
    <row r="360" spans="1:5" ht="63">
      <c r="A360" s="2" t="s">
        <v>490</v>
      </c>
      <c r="B360" s="3" t="s">
        <v>63</v>
      </c>
      <c r="C360" s="14">
        <v>2179800</v>
      </c>
      <c r="D360" s="14">
        <v>0</v>
      </c>
      <c r="E360" s="17">
        <f t="shared" si="5"/>
        <v>0</v>
      </c>
    </row>
    <row r="361" spans="1:5" ht="31.5">
      <c r="A361" s="2" t="s">
        <v>735</v>
      </c>
      <c r="B361" s="3" t="s">
        <v>736</v>
      </c>
      <c r="C361" s="14">
        <f>C362</f>
        <v>37844992.37</v>
      </c>
      <c r="D361" s="14">
        <f>D362</f>
        <v>0</v>
      </c>
      <c r="E361" s="17">
        <f t="shared" si="5"/>
        <v>0</v>
      </c>
    </row>
    <row r="362" spans="1:5" ht="47.25">
      <c r="A362" s="2" t="s">
        <v>491</v>
      </c>
      <c r="B362" s="3" t="s">
        <v>38</v>
      </c>
      <c r="C362" s="14">
        <v>37844992.37</v>
      </c>
      <c r="D362" s="14">
        <v>0</v>
      </c>
      <c r="E362" s="17">
        <f t="shared" si="5"/>
        <v>0</v>
      </c>
    </row>
    <row r="363" spans="1:5" ht="31.5">
      <c r="A363" s="19" t="s">
        <v>492</v>
      </c>
      <c r="B363" s="20" t="s">
        <v>65</v>
      </c>
      <c r="C363" s="13">
        <f>C366</f>
        <v>72997300</v>
      </c>
      <c r="D363" s="13">
        <f>D364</f>
        <v>21725890.51</v>
      </c>
      <c r="E363" s="18">
        <f t="shared" si="5"/>
        <v>29.762594657610624</v>
      </c>
    </row>
    <row r="364" spans="1:5" ht="31.5">
      <c r="A364" s="2" t="s">
        <v>751</v>
      </c>
      <c r="B364" s="15" t="s">
        <v>737</v>
      </c>
      <c r="C364" s="14">
        <f>C366</f>
        <v>72997300</v>
      </c>
      <c r="D364" s="14">
        <f>D365+D366</f>
        <v>21725890.51</v>
      </c>
      <c r="E364" s="17">
        <f t="shared" si="5"/>
        <v>29.762594657610624</v>
      </c>
    </row>
    <row r="365" spans="1:5" ht="63">
      <c r="A365" s="2" t="s">
        <v>738</v>
      </c>
      <c r="B365" s="3" t="s">
        <v>739</v>
      </c>
      <c r="C365" s="14">
        <v>0</v>
      </c>
      <c r="D365" s="14">
        <v>-173255.75</v>
      </c>
      <c r="E365" s="17"/>
    </row>
    <row r="366" spans="1:5" ht="94.5">
      <c r="A366" s="2" t="s">
        <v>493</v>
      </c>
      <c r="B366" s="3" t="s">
        <v>66</v>
      </c>
      <c r="C366" s="14">
        <v>72997300</v>
      </c>
      <c r="D366" s="14">
        <v>21899146.26</v>
      </c>
      <c r="E366" s="17">
        <f t="shared" si="5"/>
        <v>29.999940079975563</v>
      </c>
    </row>
    <row r="367" spans="1:5" ht="15.75">
      <c r="A367" s="19" t="s">
        <v>494</v>
      </c>
      <c r="B367" s="20" t="s">
        <v>207</v>
      </c>
      <c r="C367" s="13">
        <f>C368</f>
        <v>87265032.78</v>
      </c>
      <c r="D367" s="13">
        <f>D368</f>
        <v>31732739.19</v>
      </c>
      <c r="E367" s="18">
        <f t="shared" si="5"/>
        <v>36.36363636051109</v>
      </c>
    </row>
    <row r="368" spans="1:5" ht="31.5">
      <c r="A368" s="2" t="s">
        <v>740</v>
      </c>
      <c r="B368" s="3" t="s">
        <v>741</v>
      </c>
      <c r="C368" s="14">
        <f>C369</f>
        <v>87265032.78</v>
      </c>
      <c r="D368" s="14">
        <f>D369</f>
        <v>31732739.19</v>
      </c>
      <c r="E368" s="17">
        <f t="shared" si="5"/>
        <v>36.36363636051109</v>
      </c>
    </row>
    <row r="369" spans="1:5" ht="94.5">
      <c r="A369" s="2" t="s">
        <v>495</v>
      </c>
      <c r="B369" s="3" t="s">
        <v>67</v>
      </c>
      <c r="C369" s="14">
        <v>87265032.78</v>
      </c>
      <c r="D369" s="14">
        <v>31732739.19</v>
      </c>
      <c r="E369" s="17">
        <f t="shared" si="5"/>
        <v>36.36363636051109</v>
      </c>
    </row>
    <row r="370" spans="1:5" ht="78.75">
      <c r="A370" s="19" t="s">
        <v>747</v>
      </c>
      <c r="B370" s="16" t="s">
        <v>208</v>
      </c>
      <c r="C370" s="13">
        <v>0</v>
      </c>
      <c r="D370" s="13">
        <f>D371</f>
        <v>54379196.93</v>
      </c>
      <c r="E370" s="18"/>
    </row>
    <row r="371" spans="1:5" ht="66.75" customHeight="1">
      <c r="A371" s="2" t="s">
        <v>748</v>
      </c>
      <c r="B371" s="15" t="s">
        <v>749</v>
      </c>
      <c r="C371" s="14">
        <v>0</v>
      </c>
      <c r="D371" s="14">
        <f>D372</f>
        <v>54379196.93</v>
      </c>
      <c r="E371" s="17"/>
    </row>
    <row r="372" spans="1:5" ht="63">
      <c r="A372" s="2" t="s">
        <v>752</v>
      </c>
      <c r="B372" s="15" t="s">
        <v>753</v>
      </c>
      <c r="C372" s="14">
        <v>0</v>
      </c>
      <c r="D372" s="14">
        <f>D373+D377+D378+D379</f>
        <v>54379196.93</v>
      </c>
      <c r="E372" s="17"/>
    </row>
    <row r="373" spans="1:5" ht="31.5">
      <c r="A373" s="2" t="s">
        <v>754</v>
      </c>
      <c r="B373" s="15" t="s">
        <v>743</v>
      </c>
      <c r="C373" s="14">
        <v>0</v>
      </c>
      <c r="D373" s="14">
        <f>D374+D375+D376</f>
        <v>53867821.68</v>
      </c>
      <c r="E373" s="17"/>
    </row>
    <row r="374" spans="1:5" ht="31.5">
      <c r="A374" s="2" t="s">
        <v>755</v>
      </c>
      <c r="B374" s="15" t="s">
        <v>744</v>
      </c>
      <c r="C374" s="14">
        <v>0</v>
      </c>
      <c r="D374" s="14">
        <v>2099840.85</v>
      </c>
      <c r="E374" s="17"/>
    </row>
    <row r="375" spans="1:5" ht="31.5">
      <c r="A375" s="2" t="s">
        <v>756</v>
      </c>
      <c r="B375" s="15" t="s">
        <v>745</v>
      </c>
      <c r="C375" s="14">
        <v>0</v>
      </c>
      <c r="D375" s="14">
        <v>36819125.9</v>
      </c>
      <c r="E375" s="17"/>
    </row>
    <row r="376" spans="1:5" ht="31.5">
      <c r="A376" s="2" t="s">
        <v>757</v>
      </c>
      <c r="B376" s="15" t="s">
        <v>746</v>
      </c>
      <c r="C376" s="14">
        <v>0</v>
      </c>
      <c r="D376" s="14">
        <v>14948854.93</v>
      </c>
      <c r="E376" s="17"/>
    </row>
    <row r="377" spans="1:5" ht="63">
      <c r="A377" s="2" t="s">
        <v>758</v>
      </c>
      <c r="B377" s="15" t="s">
        <v>759</v>
      </c>
      <c r="C377" s="14">
        <v>0</v>
      </c>
      <c r="D377" s="14">
        <v>206167.37</v>
      </c>
      <c r="E377" s="17"/>
    </row>
    <row r="378" spans="1:5" ht="63">
      <c r="A378" s="2" t="s">
        <v>760</v>
      </c>
      <c r="B378" s="15" t="s">
        <v>761</v>
      </c>
      <c r="C378" s="14">
        <v>0</v>
      </c>
      <c r="D378" s="14">
        <v>98439</v>
      </c>
      <c r="E378" s="17"/>
    </row>
    <row r="379" spans="1:5" ht="47.25">
      <c r="A379" s="2" t="s">
        <v>762</v>
      </c>
      <c r="B379" s="15" t="s">
        <v>742</v>
      </c>
      <c r="C379" s="14">
        <v>0</v>
      </c>
      <c r="D379" s="14">
        <v>206768.88</v>
      </c>
      <c r="E379" s="17"/>
    </row>
    <row r="380" spans="1:5" ht="47.25">
      <c r="A380" s="19" t="s">
        <v>496</v>
      </c>
      <c r="B380" s="20" t="s">
        <v>209</v>
      </c>
      <c r="C380" s="13">
        <f>C381</f>
        <v>-7265536.65</v>
      </c>
      <c r="D380" s="13">
        <f>D381</f>
        <v>-16136517.790000001</v>
      </c>
      <c r="E380" s="18">
        <f t="shared" si="5"/>
        <v>222.09670898845442</v>
      </c>
    </row>
    <row r="381" spans="1:5" ht="47.25">
      <c r="A381" s="2" t="s">
        <v>763</v>
      </c>
      <c r="B381" s="3" t="s">
        <v>764</v>
      </c>
      <c r="C381" s="14">
        <f>C382+C383+C384+C385+C386+C387+C388+C390+C391+C392+C393+C394+C395+C396+C397+C398+C399+C400+C401+C402+C403+C404+C405+C406+C407+C408+C409+C410+C411</f>
        <v>-7265536.65</v>
      </c>
      <c r="D381" s="14">
        <f>D382+D383+D384+D385+D386+D387+D388+D389+D390+D391+D392+D393+D394+D395+D396+D397+D398+D399+D400+D401+D402+D403+D404+D405+D406+D407+D408+D409+D410+D411</f>
        <v>-16136517.790000001</v>
      </c>
      <c r="E381" s="17">
        <f t="shared" si="5"/>
        <v>222.09670898845442</v>
      </c>
    </row>
    <row r="382" spans="1:5" ht="47.25">
      <c r="A382" s="2" t="s">
        <v>766</v>
      </c>
      <c r="B382" s="15" t="s">
        <v>765</v>
      </c>
      <c r="C382" s="14">
        <v>0</v>
      </c>
      <c r="D382" s="14">
        <v>-79076.87</v>
      </c>
      <c r="E382" s="17"/>
    </row>
    <row r="383" spans="1:5" ht="63">
      <c r="A383" s="2" t="s">
        <v>497</v>
      </c>
      <c r="B383" s="3" t="s">
        <v>218</v>
      </c>
      <c r="C383" s="14">
        <v>-68524.42</v>
      </c>
      <c r="D383" s="14">
        <v>-68524.42</v>
      </c>
      <c r="E383" s="17">
        <f t="shared" si="5"/>
        <v>100</v>
      </c>
    </row>
    <row r="384" spans="1:5" ht="33" customHeight="1">
      <c r="A384" s="2" t="s">
        <v>768</v>
      </c>
      <c r="B384" s="15" t="s">
        <v>767</v>
      </c>
      <c r="C384" s="14">
        <v>0</v>
      </c>
      <c r="D384" s="14">
        <v>-4180</v>
      </c>
      <c r="E384" s="17"/>
    </row>
    <row r="385" spans="1:5" ht="31.5">
      <c r="A385" s="2" t="s">
        <v>769</v>
      </c>
      <c r="B385" s="15" t="s">
        <v>770</v>
      </c>
      <c r="C385" s="14">
        <v>0</v>
      </c>
      <c r="D385" s="14">
        <v>-110329.4</v>
      </c>
      <c r="E385" s="17"/>
    </row>
    <row r="386" spans="1:5" ht="31.5">
      <c r="A386" s="2" t="s">
        <v>772</v>
      </c>
      <c r="B386" s="15" t="s">
        <v>771</v>
      </c>
      <c r="C386" s="14">
        <v>0</v>
      </c>
      <c r="D386" s="14">
        <v>-494425.57</v>
      </c>
      <c r="E386" s="17"/>
    </row>
    <row r="387" spans="1:5" ht="47.25">
      <c r="A387" s="2" t="s">
        <v>774</v>
      </c>
      <c r="B387" s="15" t="s">
        <v>773</v>
      </c>
      <c r="C387" s="14">
        <v>0</v>
      </c>
      <c r="D387" s="14">
        <v>-183123.71</v>
      </c>
      <c r="E387" s="17"/>
    </row>
    <row r="388" spans="1:5" ht="47.25">
      <c r="A388" s="2" t="s">
        <v>775</v>
      </c>
      <c r="B388" s="15" t="s">
        <v>776</v>
      </c>
      <c r="C388" s="14">
        <v>0</v>
      </c>
      <c r="D388" s="14">
        <v>-88737.47</v>
      </c>
      <c r="E388" s="17"/>
    </row>
    <row r="389" spans="1:5" ht="47.25">
      <c r="A389" s="2" t="s">
        <v>811</v>
      </c>
      <c r="B389" s="15" t="s">
        <v>812</v>
      </c>
      <c r="C389" s="14">
        <v>0</v>
      </c>
      <c r="D389" s="14">
        <v>-572499.79</v>
      </c>
      <c r="E389" s="17"/>
    </row>
    <row r="390" spans="1:5" ht="63">
      <c r="A390" s="2" t="s">
        <v>498</v>
      </c>
      <c r="B390" s="3" t="s">
        <v>212</v>
      </c>
      <c r="C390" s="14">
        <v>-9177.58</v>
      </c>
      <c r="D390" s="14">
        <v>-9177.58</v>
      </c>
      <c r="E390" s="17">
        <f t="shared" si="5"/>
        <v>100</v>
      </c>
    </row>
    <row r="391" spans="1:5" ht="47.25">
      <c r="A391" s="2" t="s">
        <v>777</v>
      </c>
      <c r="B391" s="15" t="s">
        <v>778</v>
      </c>
      <c r="C391" s="14">
        <v>0</v>
      </c>
      <c r="D391" s="14">
        <v>-882.25</v>
      </c>
      <c r="E391" s="17"/>
    </row>
    <row r="392" spans="1:5" ht="47.25">
      <c r="A392" s="2" t="s">
        <v>499</v>
      </c>
      <c r="B392" s="3" t="s">
        <v>216</v>
      </c>
      <c r="C392" s="14">
        <v>-94387.91</v>
      </c>
      <c r="D392" s="14">
        <v>-185550.62</v>
      </c>
      <c r="E392" s="17">
        <f t="shared" si="5"/>
        <v>196.58303695886474</v>
      </c>
    </row>
    <row r="393" spans="1:5" ht="47.25">
      <c r="A393" s="2" t="s">
        <v>779</v>
      </c>
      <c r="B393" s="15" t="s">
        <v>780</v>
      </c>
      <c r="C393" s="14">
        <v>0</v>
      </c>
      <c r="D393" s="14">
        <v>-106059.44</v>
      </c>
      <c r="E393" s="17"/>
    </row>
    <row r="394" spans="1:5" ht="31.5">
      <c r="A394" s="2" t="s">
        <v>781</v>
      </c>
      <c r="B394" s="15" t="s">
        <v>782</v>
      </c>
      <c r="C394" s="14">
        <v>0</v>
      </c>
      <c r="D394" s="14">
        <v>-51665.68</v>
      </c>
      <c r="E394" s="17"/>
    </row>
    <row r="395" spans="1:5" ht="47.25">
      <c r="A395" s="2" t="s">
        <v>783</v>
      </c>
      <c r="B395" s="15" t="s">
        <v>784</v>
      </c>
      <c r="C395" s="14">
        <v>0</v>
      </c>
      <c r="D395" s="14">
        <v>-74031.01</v>
      </c>
      <c r="E395" s="17"/>
    </row>
    <row r="396" spans="1:5" ht="31.5">
      <c r="A396" s="2" t="s">
        <v>785</v>
      </c>
      <c r="B396" s="15" t="s">
        <v>786</v>
      </c>
      <c r="C396" s="14">
        <v>0</v>
      </c>
      <c r="D396" s="14">
        <v>-1104329.12</v>
      </c>
      <c r="E396" s="17"/>
    </row>
    <row r="397" spans="1:5" ht="94.5">
      <c r="A397" s="2" t="s">
        <v>500</v>
      </c>
      <c r="B397" s="3" t="s">
        <v>213</v>
      </c>
      <c r="C397" s="14">
        <v>-393684.06</v>
      </c>
      <c r="D397" s="14">
        <v>-393684.06</v>
      </c>
      <c r="E397" s="17">
        <f t="shared" si="5"/>
        <v>100</v>
      </c>
    </row>
    <row r="398" spans="1:5" ht="63">
      <c r="A398" s="2" t="s">
        <v>501</v>
      </c>
      <c r="B398" s="3" t="s">
        <v>219</v>
      </c>
      <c r="C398" s="14">
        <v>-407178</v>
      </c>
      <c r="D398" s="14">
        <v>-407178</v>
      </c>
      <c r="E398" s="17">
        <f aca="true" t="shared" si="6" ref="E398:E412">D398/C398*100</f>
        <v>100</v>
      </c>
    </row>
    <row r="399" spans="1:5" ht="31.5">
      <c r="A399" s="2" t="s">
        <v>787</v>
      </c>
      <c r="B399" s="3" t="s">
        <v>788</v>
      </c>
      <c r="C399" s="14">
        <v>0</v>
      </c>
      <c r="D399" s="14">
        <v>-7292.26</v>
      </c>
      <c r="E399" s="17"/>
    </row>
    <row r="400" spans="1:5" ht="63">
      <c r="A400" s="2" t="s">
        <v>789</v>
      </c>
      <c r="B400" s="3" t="s">
        <v>790</v>
      </c>
      <c r="C400" s="14">
        <v>0</v>
      </c>
      <c r="D400" s="14">
        <v>-3120921.76</v>
      </c>
      <c r="E400" s="17"/>
    </row>
    <row r="401" spans="1:5" ht="31.5">
      <c r="A401" s="2" t="s">
        <v>502</v>
      </c>
      <c r="B401" s="3" t="s">
        <v>237</v>
      </c>
      <c r="C401" s="14">
        <v>-181841.36</v>
      </c>
      <c r="D401" s="14">
        <v>-704059.13</v>
      </c>
      <c r="E401" s="17">
        <f t="shared" si="6"/>
        <v>387.18316339033106</v>
      </c>
    </row>
    <row r="402" spans="1:5" ht="63">
      <c r="A402" s="2" t="s">
        <v>503</v>
      </c>
      <c r="B402" s="3" t="s">
        <v>211</v>
      </c>
      <c r="C402" s="14">
        <v>-316.12</v>
      </c>
      <c r="D402" s="14">
        <v>-1263005.09</v>
      </c>
      <c r="E402" s="17">
        <f t="shared" si="6"/>
        <v>399533.4335062635</v>
      </c>
    </row>
    <row r="403" spans="1:5" ht="110.25">
      <c r="A403" s="2" t="s">
        <v>791</v>
      </c>
      <c r="B403" s="3" t="s">
        <v>792</v>
      </c>
      <c r="C403" s="14">
        <v>0</v>
      </c>
      <c r="D403" s="14">
        <v>-194149.41</v>
      </c>
      <c r="E403" s="17"/>
    </row>
    <row r="404" spans="1:5" ht="16.5" customHeight="1">
      <c r="A404" s="2" t="s">
        <v>504</v>
      </c>
      <c r="B404" s="3" t="s">
        <v>210</v>
      </c>
      <c r="C404" s="14">
        <v>-8784.04</v>
      </c>
      <c r="D404" s="14">
        <v>-8869.01</v>
      </c>
      <c r="E404" s="17">
        <f t="shared" si="6"/>
        <v>100.96732255317598</v>
      </c>
    </row>
    <row r="405" spans="1:5" ht="47.25">
      <c r="A405" s="2" t="s">
        <v>793</v>
      </c>
      <c r="B405" s="15" t="s">
        <v>795</v>
      </c>
      <c r="C405" s="14">
        <v>0</v>
      </c>
      <c r="D405" s="14">
        <v>-11798.96</v>
      </c>
      <c r="E405" s="17"/>
    </row>
    <row r="406" spans="1:5" ht="50.25" customHeight="1">
      <c r="A406" s="2" t="s">
        <v>505</v>
      </c>
      <c r="B406" s="3" t="s">
        <v>238</v>
      </c>
      <c r="C406" s="14">
        <v>-1179005.47</v>
      </c>
      <c r="D406" s="14">
        <v>-1179005.47</v>
      </c>
      <c r="E406" s="17">
        <f t="shared" si="6"/>
        <v>100</v>
      </c>
    </row>
    <row r="407" spans="1:5" ht="47.25">
      <c r="A407" s="2" t="s">
        <v>506</v>
      </c>
      <c r="B407" s="3" t="s">
        <v>217</v>
      </c>
      <c r="C407" s="14">
        <v>-1049572.57</v>
      </c>
      <c r="D407" s="14">
        <v>-1049572.57</v>
      </c>
      <c r="E407" s="17">
        <f t="shared" si="6"/>
        <v>100</v>
      </c>
    </row>
    <row r="408" spans="1:5" ht="78.75">
      <c r="A408" s="2" t="s">
        <v>507</v>
      </c>
      <c r="B408" s="3" t="s">
        <v>214</v>
      </c>
      <c r="C408" s="14">
        <v>-3767502</v>
      </c>
      <c r="D408" s="14">
        <v>-3767502</v>
      </c>
      <c r="E408" s="17">
        <f t="shared" si="6"/>
        <v>100</v>
      </c>
    </row>
    <row r="409" spans="1:5" ht="48.75" customHeight="1">
      <c r="A409" s="2" t="s">
        <v>508</v>
      </c>
      <c r="B409" s="3" t="s">
        <v>215</v>
      </c>
      <c r="C409" s="14">
        <v>-105563.12</v>
      </c>
      <c r="D409" s="14">
        <v>-105563.12</v>
      </c>
      <c r="E409" s="17">
        <f t="shared" si="6"/>
        <v>100</v>
      </c>
    </row>
    <row r="410" spans="1:5" ht="47.25">
      <c r="A410" s="2" t="s">
        <v>796</v>
      </c>
      <c r="B410" s="15" t="s">
        <v>794</v>
      </c>
      <c r="C410" s="14">
        <v>0</v>
      </c>
      <c r="D410" s="14">
        <v>-676731.35</v>
      </c>
      <c r="E410" s="17"/>
    </row>
    <row r="411" spans="1:5" ht="47.25">
      <c r="A411" s="2" t="s">
        <v>797</v>
      </c>
      <c r="B411" s="15" t="s">
        <v>798</v>
      </c>
      <c r="C411" s="14">
        <v>0</v>
      </c>
      <c r="D411" s="14">
        <v>-114592.67</v>
      </c>
      <c r="E411" s="17"/>
    </row>
    <row r="412" spans="1:5" ht="20.25" customHeight="1">
      <c r="A412" s="21" t="s">
        <v>68</v>
      </c>
      <c r="B412" s="22"/>
      <c r="C412" s="13">
        <f>C8+C209</f>
        <v>62299286833.6</v>
      </c>
      <c r="D412" s="13">
        <f>D8+D209</f>
        <v>29158272743.310005</v>
      </c>
      <c r="E412" s="18">
        <f t="shared" si="6"/>
        <v>46.803541782414136</v>
      </c>
    </row>
    <row r="415" ht="15.75">
      <c r="D415" s="9"/>
    </row>
    <row r="416" spans="2:5" ht="15.75">
      <c r="B416" s="11"/>
      <c r="D416" s="6"/>
      <c r="E416" s="6"/>
    </row>
    <row r="420" spans="2:3" ht="15.75">
      <c r="B420" s="12"/>
      <c r="C420" s="5"/>
    </row>
    <row r="421" spans="2:3" ht="15.75">
      <c r="B421" s="12"/>
      <c r="C421" s="5"/>
    </row>
  </sheetData>
  <sheetProtection/>
  <mergeCells count="7">
    <mergeCell ref="A412:B412"/>
    <mergeCell ref="A6:E6"/>
    <mergeCell ref="C3:E3"/>
    <mergeCell ref="C4:E4"/>
    <mergeCell ref="A5:E5"/>
    <mergeCell ref="C1:D1"/>
    <mergeCell ref="C2:D2"/>
  </mergeCells>
  <printOptions/>
  <pageMargins left="0.3937007874015748" right="0.3937007874015748" top="0.31496062992125984" bottom="0.31496062992125984" header="0.15748031496062992" footer="0.15748031496062992"/>
  <pageSetup fitToHeight="0" horizontalDpi="600" verticalDpi="600" orientation="landscape" paperSize="9" scale="85"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Соловьёва</dc:creator>
  <cp:keywords/>
  <dc:description/>
  <cp:lastModifiedBy>Давыдова</cp:lastModifiedBy>
  <cp:lastPrinted>2019-07-24T11:36:04Z</cp:lastPrinted>
  <dcterms:created xsi:type="dcterms:W3CDTF">2018-12-25T15:55:39Z</dcterms:created>
  <dcterms:modified xsi:type="dcterms:W3CDTF">2019-08-12T09:47:28Z</dcterms:modified>
  <cp:category/>
  <cp:version/>
  <cp:contentType/>
  <cp:contentStatus/>
</cp:coreProperties>
</file>